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40" windowHeight="7120" firstSheet="1" activeTab="1"/>
  </bookViews>
  <sheets>
    <sheet name="Summary of Quantities 30651" sheetId="1" state="hidden" r:id="rId1"/>
    <sheet name="BID FORM" sheetId="2" r:id="rId2"/>
    <sheet name="Sheet1" sheetId="3" state="hidden" r:id="rId3"/>
    <sheet name="Sheet2" sheetId="4" state="hidden" r:id="rId4"/>
  </sheets>
  <definedNames>
    <definedName name="_xlnm.Print_Area" localSheetId="1">'BID FORM'!$A$2:$G$46</definedName>
    <definedName name="_xlnm.Print_Area" localSheetId="0">'Summary of Quantities 30651'!$A$2:$D$62</definedName>
  </definedNames>
  <calcPr fullCalcOnLoad="1"/>
</workbook>
</file>

<file path=xl/sharedStrings.xml><?xml version="1.0" encoding="utf-8"?>
<sst xmlns="http://schemas.openxmlformats.org/spreadsheetml/2006/main" count="703" uniqueCount="240">
  <si>
    <t>ITEM</t>
  </si>
  <si>
    <t>PAY ITEM</t>
  </si>
  <si>
    <t>DESCRIPTION</t>
  </si>
  <si>
    <t>UNITS</t>
  </si>
  <si>
    <t>QUANTITTY</t>
  </si>
  <si>
    <t>EA</t>
  </si>
  <si>
    <t xml:space="preserve">  110-1-1</t>
  </si>
  <si>
    <t xml:space="preserve">  CLEARING AND GRUBBING</t>
  </si>
  <si>
    <t>AC</t>
  </si>
  <si>
    <t xml:space="preserve">  120-6</t>
  </si>
  <si>
    <t xml:space="preserve">  EMBANKMENT</t>
  </si>
  <si>
    <t>CY</t>
  </si>
  <si>
    <t>SY</t>
  </si>
  <si>
    <t xml:space="preserve">  160-4</t>
  </si>
  <si>
    <t xml:space="preserve">  285-706</t>
  </si>
  <si>
    <t xml:space="preserve">  331-2</t>
  </si>
  <si>
    <t>TN</t>
  </si>
  <si>
    <t xml:space="preserve">  425-1-901</t>
  </si>
  <si>
    <t xml:space="preserve">  TYPE D CATCH BASIN (&lt;10' DEPTH)</t>
  </si>
  <si>
    <t xml:space="preserve">  TYPE D4 INLET (&lt;10' DEPTH)</t>
  </si>
  <si>
    <t xml:space="preserve">  425-1-909</t>
  </si>
  <si>
    <t xml:space="preserve">  TYPE D4 INLET WITH BAFFLE</t>
  </si>
  <si>
    <t xml:space="preserve">  425-2-41</t>
  </si>
  <si>
    <t xml:space="preserve">  MANHOLE (TYPE D4) (&lt; 10')</t>
  </si>
  <si>
    <t xml:space="preserve">  MANHOLE (ADJUST) - ADJUST EXIST. INLETS W/ MH COVER</t>
  </si>
  <si>
    <t xml:space="preserve">  425-5-1</t>
  </si>
  <si>
    <t xml:space="preserve">  MANHOLE (ADJUST)</t>
  </si>
  <si>
    <t>LF</t>
  </si>
  <si>
    <t xml:space="preserve">  520-1-10</t>
  </si>
  <si>
    <t xml:space="preserve">  522-1</t>
  </si>
  <si>
    <t xml:space="preserve">  SIDEWALK CONC. (4" THICK) </t>
  </si>
  <si>
    <t xml:space="preserve">  522-2</t>
  </si>
  <si>
    <t xml:space="preserve">  SIDEWALK CONC. (6" THICK) (DRIVEWAYS)</t>
  </si>
  <si>
    <t xml:space="preserve">  700-20-11</t>
  </si>
  <si>
    <t xml:space="preserve">  SIGN SINGLE POST (LESS THAN 12 SF)</t>
  </si>
  <si>
    <t>AS</t>
  </si>
  <si>
    <t xml:space="preserve">  706-3</t>
  </si>
  <si>
    <t xml:space="preserve">  RETRO-REFLECTIVE PAVEMENT MARKERS (YELLOW/YELLOW)</t>
  </si>
  <si>
    <t xml:space="preserve">  RETRO-REFLECTIVE PAVEMENT MARKERS (RED/WHITE)</t>
  </si>
  <si>
    <t xml:space="preserve">  THERMOPLASTIC, TRAFFIC STRIPE SOLID (WHITE) (6")</t>
  </si>
  <si>
    <t xml:space="preserve">  711-11-122</t>
  </si>
  <si>
    <t xml:space="preserve">  711-11-123</t>
  </si>
  <si>
    <t xml:space="preserve">  711-11-124</t>
  </si>
  <si>
    <t xml:space="preserve">  711-11-125</t>
  </si>
  <si>
    <t xml:space="preserve">  711-11-224</t>
  </si>
  <si>
    <t>LS</t>
  </si>
  <si>
    <t xml:space="preserve">  580-1-2</t>
  </si>
  <si>
    <t xml:space="preserve">  102-1</t>
  </si>
  <si>
    <t xml:space="preserve">  101-1</t>
  </si>
  <si>
    <t xml:space="preserve">  MOBILIZATION </t>
  </si>
  <si>
    <t xml:space="preserve">  THERMOPLASTIC, TRAFFIC STRIPE SOLID (WHITE) (8")</t>
  </si>
  <si>
    <t xml:space="preserve">  THERMOPLASTIC, TRAFFIC STRIPE SOLID (WHITE) (12")</t>
  </si>
  <si>
    <t xml:space="preserve">  THERMOPLASTIC, TRAFFIC STRIPE SOLID (WHITE) (18")</t>
  </si>
  <si>
    <t xml:space="preserve">  THERMOPLASTIC, TRAFFIC STRIPE SOLID (WHITE) (24")</t>
  </si>
  <si>
    <t xml:space="preserve">  THERMOPLASTIC, TRAFFIC STRIPE SOLID (YELLOW) (6")</t>
  </si>
  <si>
    <t xml:space="preserve">  THERMOPLASTIC, TRAFFIC STRIPE SOLID (YELLOW) (18")</t>
  </si>
  <si>
    <t xml:space="preserve">  MAINTENANCE OF TRAFFIC </t>
  </si>
  <si>
    <t xml:space="preserve">  104-11</t>
  </si>
  <si>
    <t xml:space="preserve">  104-10-3</t>
  </si>
  <si>
    <t xml:space="preserve">  SEDIMENT BARRIER</t>
  </si>
  <si>
    <t xml:space="preserve">  FLOATING TURBIDITY BARRIER</t>
  </si>
  <si>
    <t xml:space="preserve">  104-18</t>
  </si>
  <si>
    <t xml:space="preserve">  INLET PROTECTION SYSTEM</t>
  </si>
  <si>
    <t xml:space="preserve">  SUPERPAVE ASPHALTIC CONCRETE TYPE SP9.5 (1.5" THICK) TRAFFIC LEVEL C</t>
  </si>
  <si>
    <t xml:space="preserve">  ASPHALT CONCRETE FRICTION COURSE TYPE FC9.5 (1" THICK)</t>
  </si>
  <si>
    <t xml:space="preserve">  OPTIONAL BASE (BASE GROUP 06) (8" LIMEROCK AS PER CITY OF MIAMI)</t>
  </si>
  <si>
    <t xml:space="preserve">  TYPE B STABILIZATION 12" (LBR 40)</t>
  </si>
  <si>
    <t xml:space="preserve">  120-1</t>
  </si>
  <si>
    <t xml:space="preserve">  REGULAR EXCAVATION</t>
  </si>
  <si>
    <t xml:space="preserve">  520-2-4</t>
  </si>
  <si>
    <t xml:space="preserve">  520-1-8</t>
  </si>
  <si>
    <t xml:space="preserve">  GREEENWAY CURB AND GUTTER CONC.</t>
  </si>
  <si>
    <t xml:space="preserve">  CONCRETE CURB (TYPE "D")</t>
  </si>
  <si>
    <t xml:space="preserve">  CURB AND GUTTER CONC. (TYPE "F")</t>
  </si>
  <si>
    <t xml:space="preserve">  520-3</t>
  </si>
  <si>
    <t xml:space="preserve">  CONCRETE 1.5' MOD. VALLEY GUTTER</t>
  </si>
  <si>
    <t xml:space="preserve">  INLETS (TYPE F-3)</t>
  </si>
  <si>
    <t xml:space="preserve">  425-6</t>
  </si>
  <si>
    <t xml:space="preserve">  VALVE ADJUST</t>
  </si>
  <si>
    <t xml:space="preserve">  PIPE CULV (OPT MATL)(ROUND)(12") (ALL PIPE TO BE DIP)</t>
  </si>
  <si>
    <t xml:space="preserve">  PIPE CULV (OPT MATL)(ROUND)(15") (ALL PIPE TO BE DIP)</t>
  </si>
  <si>
    <t xml:space="preserve">  PIPE CULV (OPT MATL)(ROUND)(18") (ALL PIPE TO BE DIP)</t>
  </si>
  <si>
    <t xml:space="preserve">  550-10-238</t>
  </si>
  <si>
    <t xml:space="preserve">  FENCING TYPE B (RESET)</t>
  </si>
  <si>
    <t xml:space="preserve">  700-20-60</t>
  </si>
  <si>
    <t xml:space="preserve">  700-20-40</t>
  </si>
  <si>
    <t xml:space="preserve">  SIGN SINGLE POST (RELOCATE)</t>
  </si>
  <si>
    <t xml:space="preserve">  SIGN SINGLE POST (REMOVE)</t>
  </si>
  <si>
    <t>NM</t>
  </si>
  <si>
    <t xml:space="preserve">  711-11-211</t>
  </si>
  <si>
    <t xml:space="preserve">  711-11-111</t>
  </si>
  <si>
    <t xml:space="preserve">  711-11-170</t>
  </si>
  <si>
    <t xml:space="preserve">  THERMOPLASTIC, STANDARD WHITE ARROW</t>
  </si>
  <si>
    <t xml:space="preserve">  700-49-1</t>
  </si>
  <si>
    <t xml:space="preserve">  700-49-2</t>
  </si>
  <si>
    <t xml:space="preserve">  700-49-3</t>
  </si>
  <si>
    <t xml:space="preserve">  WAYFINDING SIGNAGE (W-KSK)</t>
  </si>
  <si>
    <t xml:space="preserve">  WAYFINDING SIGNAGE (W-PED)</t>
  </si>
  <si>
    <t xml:space="preserve">  WAYFINDING SIGNAGE (W-PRM)</t>
  </si>
  <si>
    <t xml:space="preserve">  WAYFINDING SIGNAGE (W-MIM)</t>
  </si>
  <si>
    <t xml:space="preserve">  700-49-4</t>
  </si>
  <si>
    <t xml:space="preserve">  715-2-11</t>
  </si>
  <si>
    <t xml:space="preserve">  715-14-32</t>
  </si>
  <si>
    <t xml:space="preserve">  LIGHTING - CONDUIT UNDERGROUND</t>
  </si>
  <si>
    <t xml:space="preserve">  LIGHTING - PULLBOX, INSTALL</t>
  </si>
  <si>
    <t xml:space="preserve">  721-74-1</t>
  </si>
  <si>
    <t xml:space="preserve">  721-75-1</t>
  </si>
  <si>
    <t xml:space="preserve">  721-77</t>
  </si>
  <si>
    <t xml:space="preserve">  BICYCLE RACK</t>
  </si>
  <si>
    <t xml:space="preserve">  BENCH</t>
  </si>
  <si>
    <t xml:space="preserve">  TRASH RECEPTACLE</t>
  </si>
  <si>
    <t xml:space="preserve">  580-1-1</t>
  </si>
  <si>
    <t xml:space="preserve">  LANDSCAPE COMPLETE (SMALL PLANTS - SEE SHEET LD-1)</t>
  </si>
  <si>
    <t xml:space="preserve">  LANDSCAPE COMPLETE (LARGE PLANTS - SEE SHEET LD-1)</t>
  </si>
  <si>
    <t xml:space="preserve">  HARMONIZATION (DRIVEWAYS)</t>
  </si>
  <si>
    <t xml:space="preserve">  TYPE S ASPHALTIC CONCRETE (1") DRIVEWAY HARMONIZATION</t>
  </si>
  <si>
    <t xml:space="preserve">  337-7-32</t>
  </si>
  <si>
    <t xml:space="preserve">  334-1-13</t>
  </si>
  <si>
    <t>UNIT PRICE</t>
  </si>
  <si>
    <t>TOTAL</t>
  </si>
  <si>
    <t>CONSTRUCTION COST ESTIMATE</t>
  </si>
  <si>
    <t xml:space="preserve">  425-19-5</t>
  </si>
  <si>
    <t xml:space="preserve">  CONCRETE 2.0'  VALLEY GUTTER</t>
  </si>
  <si>
    <t>Sub-Total</t>
  </si>
  <si>
    <t xml:space="preserve"> </t>
  </si>
  <si>
    <t>Along NW South River Drive From NW 12th Avenue to NW 10th Avenue</t>
  </si>
  <si>
    <t xml:space="preserve">  0999 25</t>
  </si>
  <si>
    <t xml:space="preserve">Miami River Greenways Improvements </t>
  </si>
  <si>
    <t>AVERAGE UNIT COST</t>
  </si>
  <si>
    <t>TOTAL AMOUNT</t>
  </si>
  <si>
    <t>ROADWAY AND HARDCAPE PAY ITEMS</t>
  </si>
  <si>
    <t>TOTAL ROADWAY ITEMS=</t>
  </si>
  <si>
    <t>QUANTITY</t>
  </si>
  <si>
    <t>SIGNING AND PAVEMENT MARKING PAY ITEMS</t>
  </si>
  <si>
    <t>TOTAL SIGNING AND PAVEMENT MARKINGS ITEMS=</t>
  </si>
  <si>
    <t>TOTAL LIGHTING ITEMS=</t>
  </si>
  <si>
    <t>LANDSCAPE  PAY ITEMS</t>
  </si>
  <si>
    <t xml:space="preserve">  TREE REMOVAL (CUT &amp; REMOVE)</t>
  </si>
  <si>
    <t>TOTAL LANDSCAPE ITEMS=</t>
  </si>
  <si>
    <t xml:space="preserve">  SUBTOTAL ALL AREAS</t>
  </si>
  <si>
    <t>TOTAL BID CONSTRUCTION COST</t>
  </si>
  <si>
    <t>.</t>
  </si>
  <si>
    <t>LIGHTING PAY ITEMS</t>
  </si>
  <si>
    <t xml:space="preserve">  425-19-05</t>
  </si>
  <si>
    <t xml:space="preserve">  430-175-112</t>
  </si>
  <si>
    <t xml:space="preserve">  430-175-115</t>
  </si>
  <si>
    <t xml:space="preserve">  430-175-118</t>
  </si>
  <si>
    <t>PROJECT ID :   B-30336</t>
  </si>
  <si>
    <t>FDOT PROJECT ID : FM420915-1</t>
  </si>
  <si>
    <t>DATE: 08/24/2011</t>
  </si>
  <si>
    <t>R. Excavation</t>
  </si>
  <si>
    <t>Embankment</t>
  </si>
  <si>
    <t xml:space="preserve">  430-175-101</t>
  </si>
  <si>
    <t xml:space="preserve">  MOBILIZATION (15%)</t>
  </si>
  <si>
    <t xml:space="preserve">  MAINTENANCE OF TRAFFIC (10%)</t>
  </si>
  <si>
    <t xml:space="preserve">  INITIAL CONTINGENCY AMOUNT, DO NOT BID (15%)</t>
  </si>
  <si>
    <t xml:space="preserve">  MIILING EXISTING ASPHALT PAVEMENT</t>
  </si>
  <si>
    <t xml:space="preserve">  327-70-1</t>
  </si>
  <si>
    <t xml:space="preserve">  PIPE CULV (OPT MATL)(ROUND)(15") (ALL PIPE TO BE HDPE)</t>
  </si>
  <si>
    <t xml:space="preserve">  700-20-12</t>
  </si>
  <si>
    <t xml:space="preserve">  SIGN SINGLE POST (12-20 SF)</t>
  </si>
  <si>
    <t xml:space="preserve">  MANHOLE TYPE "D-4"WITH BAFFLE</t>
  </si>
  <si>
    <t xml:space="preserve">  INLET (TYPE F-3)(&lt;10' DEPTH)</t>
  </si>
  <si>
    <t xml:space="preserve">  USP 3-16.13 CB (6'X 8')</t>
  </si>
  <si>
    <t xml:space="preserve">  PIPE CULV (OPT MATL)(ROUND)(10") (ALL PIPE TO BE HDPE)</t>
  </si>
  <si>
    <t xml:space="preserve">  PIPE CULV (OPT MATL)(ROUND)(12") (ALL PIPE TO BE HDPE)</t>
  </si>
  <si>
    <t xml:space="preserve">  110-4</t>
  </si>
  <si>
    <t xml:space="preserve">  TRENCH DRAIN (ZURN Z-882 OR APPROVED EQUAL)</t>
  </si>
  <si>
    <t xml:space="preserve">  ALUMINUM PICKECT FENCE (RESET)</t>
  </si>
  <si>
    <t>SUMMARY OF QUANTITIES</t>
  </si>
  <si>
    <t xml:space="preserve">  425-4</t>
  </si>
  <si>
    <t xml:space="preserve">  INLET-ADJUST</t>
  </si>
  <si>
    <t xml:space="preserve">  SANITARY  MANHOLE (ADJUST)</t>
  </si>
  <si>
    <t xml:space="preserve">  ELECTRICAL MANHOLE (ADJUST)</t>
  </si>
  <si>
    <t xml:space="preserve">  425-8</t>
  </si>
  <si>
    <t xml:space="preserve">  STORM SEWER  MANHOLE (ADJUST)</t>
  </si>
  <si>
    <t xml:space="preserve">  425-11</t>
  </si>
  <si>
    <t xml:space="preserve">  DRAINAGE STRUCTURE - ADJUST EXIST. INLETS W/ MH COVER</t>
  </si>
  <si>
    <t xml:space="preserve">  425-2-101</t>
  </si>
  <si>
    <t xml:space="preserve">  VALVE &amp; METER BOX ADJUST</t>
  </si>
  <si>
    <t xml:space="preserve">  550-10-928</t>
  </si>
  <si>
    <t xml:space="preserve">  425-1-544</t>
  </si>
  <si>
    <t xml:space="preserve">  436-1-2</t>
  </si>
  <si>
    <t xml:space="preserve">  436-1-1</t>
  </si>
  <si>
    <t xml:space="preserve">  TYPE Z887 (12"X24" OR APPROVED EQUAL)</t>
  </si>
  <si>
    <t xml:space="preserve">  425-10</t>
  </si>
  <si>
    <t xml:space="preserve">  YARD DRAIN</t>
  </si>
  <si>
    <t xml:space="preserve">  FLUMES</t>
  </si>
  <si>
    <t xml:space="preserve">  PIPE CULV (OPT MATL)(ROUND)(6") (ALL PIPE TO BE PVC)</t>
  </si>
  <si>
    <t xml:space="preserve">  711-11-151</t>
  </si>
  <si>
    <t xml:space="preserve"> THERMOPLASTIC, STANDARD, WHITE, DOT GUIDE, 6" </t>
  </si>
  <si>
    <t xml:space="preserve">  REMOVAL OF EXIST. CONC. PAVEMENT (8" CONCRETE SLAB REMOVAL)</t>
  </si>
  <si>
    <t xml:space="preserve">  570-1-2</t>
  </si>
  <si>
    <t xml:space="preserve">  PERFORMANCE TURF, SOD</t>
  </si>
  <si>
    <t>Miami Woman's Club Seawall &amp; Baywalk</t>
  </si>
  <si>
    <t>PROJECT ID :   B-30731</t>
  </si>
  <si>
    <t xml:space="preserve">  PIPE CULV (OPT MATL)(ROUND)(8") (ALL PIPE TO BE PVC)</t>
  </si>
  <si>
    <t xml:space="preserve">  YARD DRAIN - NYLOPLAST (8")</t>
  </si>
  <si>
    <t xml:space="preserve">  YARD DRAIN - NYLOPLAST (10")</t>
  </si>
  <si>
    <t xml:space="preserve">  TRENCH DRAIN (ZURN Z-886 OR APPROVED EQUAL)</t>
  </si>
  <si>
    <t xml:space="preserve">  SEAWALL DEMOLITION</t>
  </si>
  <si>
    <t>SF</t>
  </si>
  <si>
    <t xml:space="preserve">  SEAWALL REPAIR</t>
  </si>
  <si>
    <t xml:space="preserve">  RIVER ROCK</t>
  </si>
  <si>
    <t xml:space="preserve">  CAST-IN-PLACE CONCRETE</t>
  </si>
  <si>
    <t xml:space="preserve">  BENCH (AS PER CITY OF MIAMI GREENWAY STANDARDS)</t>
  </si>
  <si>
    <t xml:space="preserve">  TRASH RECEPTACLE (AS PER CITY OF MIAMI GREENWAY STANDARDS)</t>
  </si>
  <si>
    <t xml:space="preserve">  LIGHT POLE COMPLETE SPECIAL DESIGN (15' H), F&amp;I</t>
  </si>
  <si>
    <t xml:space="preserve">  LANDSCAPE COMPLETE (CABBAGE PALM OR EQUAL)</t>
  </si>
  <si>
    <t xml:space="preserve">  EMBANKMENT (FILL TO REGRADE GREEN AREAS ALONG WALKWAY)</t>
  </si>
  <si>
    <t xml:space="preserve">  550-10-929</t>
  </si>
  <si>
    <t xml:space="preserve">  FENCING (ALUMINUM PICKECT FENCE)</t>
  </si>
  <si>
    <t xml:space="preserve">  515-2-319</t>
  </si>
  <si>
    <t xml:space="preserve">  PEDESTRIAN RAILING </t>
  </si>
  <si>
    <t xml:space="preserve">  455-34-2</t>
  </si>
  <si>
    <t xml:space="preserve">  PRESTRESSED CONCRETE PILING, 14" SQ</t>
  </si>
  <si>
    <t xml:space="preserve">  715-511-115</t>
  </si>
  <si>
    <t xml:space="preserve">  SILT FENCE</t>
  </si>
  <si>
    <t xml:space="preserve">  580-332-25</t>
  </si>
  <si>
    <t xml:space="preserve">  TREE REMOVAL (&gt; 48")</t>
  </si>
  <si>
    <t xml:space="preserve">  FLOOD PANEL</t>
  </si>
  <si>
    <t xml:space="preserve">  5' WIDE ALUMINUM SWING GATE</t>
  </si>
  <si>
    <t xml:space="preserve">  CONCRETE WALL</t>
  </si>
  <si>
    <t xml:space="preserve">  RIP-RAP</t>
  </si>
  <si>
    <t xml:space="preserve">  HYDRO INTERNATIONAL - MODEL  4-FT DOWNSTREAM DEFENDER</t>
  </si>
  <si>
    <t xml:space="preserve">  530-2</t>
  </si>
  <si>
    <t>City of Miami - BID FORM</t>
  </si>
  <si>
    <t>UNIT COST</t>
  </si>
  <si>
    <t xml:space="preserve">TOTAL ROADWAY ITEMS = </t>
  </si>
  <si>
    <t xml:space="preserve">TOTAL LANDSCAPE ITEMS = </t>
  </si>
  <si>
    <t>GENERAL CONDITION</t>
  </si>
  <si>
    <t>PERMIT ALLOWANCE</t>
  </si>
  <si>
    <t xml:space="preserve">TOTAL ITEMS = </t>
  </si>
  <si>
    <t xml:space="preserve"> TOTAL CONSTRUCTION COST</t>
  </si>
  <si>
    <t>LANDSCAPE PAY ITEMS</t>
  </si>
  <si>
    <t>ROADWAY PAY ITEMS</t>
  </si>
  <si>
    <t>MOBILIZATION</t>
  </si>
  <si>
    <t>101-1</t>
  </si>
  <si>
    <t>102-1</t>
  </si>
  <si>
    <t>MAINTENACE OF TRAFFIC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</si>
</sst>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"/>
    <numFmt numFmtId="167" formatCode="#,##0.0"/>
    <numFmt numFmtId="168" formatCode="0.0"/>
    <numFmt numFmtId="169" formatCode="0.000"/>
    <numFmt numFmtId="170" formatCode="0.0000"/>
    <numFmt numFmtId="171" formatCode="&quot;$&quot;#,##0"/>
    <numFmt numFmtId="172" formatCode="#,###.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8"/>
      <color indexed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Calibri"/>
      <family val="2"/>
    </font>
    <font>
      <u val="single"/>
      <sz val="9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8"/>
      <color rgb="FF000000"/>
      <name val="Verdana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Calibri"/>
      <family val="2"/>
    </font>
    <font>
      <u val="single"/>
      <sz val="9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double">
        <color indexed="8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/>
      <top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/>
      <top/>
      <bottom/>
    </border>
    <border>
      <left/>
      <right style="thick"/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double"/>
    </border>
    <border>
      <left/>
      <right/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76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10" xfId="0" applyFont="1" applyFill="1" applyBorder="1" applyAlignment="1">
      <alignment horizontal="justify" vertical="justify"/>
    </xf>
    <xf numFmtId="0" fontId="3" fillId="0" borderId="10" xfId="0" applyFont="1" applyFill="1" applyBorder="1" applyAlignment="1">
      <alignment horizontal="center" vertical="top"/>
    </xf>
    <xf numFmtId="165" fontId="3" fillId="0" borderId="10" xfId="0" applyNumberFormat="1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center" wrapText="1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0" xfId="0" applyFont="1" applyFill="1" applyAlignment="1">
      <alignment/>
    </xf>
    <xf numFmtId="0" fontId="4" fillId="0" borderId="0" xfId="0" applyFont="1" applyFill="1" applyAlignment="1">
      <alignment/>
    </xf>
    <xf numFmtId="44" fontId="64" fillId="0" borderId="10" xfId="0" applyNumberFormat="1" applyFont="1" applyBorder="1" applyAlignment="1">
      <alignment horizontal="center" vertical="center"/>
    </xf>
    <xf numFmtId="0" fontId="63" fillId="33" borderId="0" xfId="0" applyFont="1" applyFill="1" applyAlignment="1">
      <alignment/>
    </xf>
    <xf numFmtId="44" fontId="64" fillId="0" borderId="10" xfId="0" applyNumberFormat="1" applyFont="1" applyFill="1" applyBorder="1" applyAlignment="1">
      <alignment horizontal="center" vertical="center"/>
    </xf>
    <xf numFmtId="44" fontId="64" fillId="0" borderId="11" xfId="0" applyNumberFormat="1" applyFont="1" applyFill="1" applyBorder="1" applyAlignment="1">
      <alignment horizontal="center" vertical="center"/>
    </xf>
    <xf numFmtId="172" fontId="65" fillId="0" borderId="12" xfId="0" applyNumberFormat="1" applyFont="1" applyFill="1" applyBorder="1" applyAlignment="1">
      <alignment horizontal="center" vertical="center" wrapText="1"/>
    </xf>
    <xf numFmtId="44" fontId="10" fillId="0" borderId="13" xfId="44" applyFont="1" applyFill="1" applyBorder="1" applyAlignment="1">
      <alignment horizontal="center" vertical="center"/>
    </xf>
    <xf numFmtId="4" fontId="10" fillId="0" borderId="14" xfId="60" applyNumberFormat="1" applyFont="1" applyFill="1" applyBorder="1" applyAlignment="1" applyProtection="1">
      <alignment horizontal="center" vertical="center"/>
      <protection/>
    </xf>
    <xf numFmtId="0" fontId="10" fillId="0" borderId="14" xfId="61" applyFont="1" applyFill="1" applyBorder="1" applyAlignment="1">
      <alignment horizontal="left" vertical="center"/>
      <protection/>
    </xf>
    <xf numFmtId="0" fontId="10" fillId="0" borderId="14" xfId="61" applyFont="1" applyFill="1" applyBorder="1" applyAlignment="1">
      <alignment horizontal="center" vertical="center"/>
      <protection/>
    </xf>
    <xf numFmtId="1" fontId="10" fillId="0" borderId="14" xfId="61" applyNumberFormat="1" applyFont="1" applyFill="1" applyBorder="1" applyAlignment="1">
      <alignment horizontal="center" vertical="center"/>
      <protection/>
    </xf>
    <xf numFmtId="44" fontId="12" fillId="0" borderId="14" xfId="44" applyFont="1" applyFill="1" applyBorder="1" applyAlignment="1">
      <alignment horizontal="center" vertical="center"/>
    </xf>
    <xf numFmtId="0" fontId="6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4" fontId="8" fillId="0" borderId="0" xfId="0" applyNumberFormat="1" applyFont="1" applyBorder="1" applyAlignment="1">
      <alignment/>
    </xf>
    <xf numFmtId="0" fontId="9" fillId="34" borderId="15" xfId="60" applyNumberFormat="1" applyFont="1" applyFill="1" applyBorder="1" applyAlignment="1" applyProtection="1">
      <alignment horizontal="left" vertical="center"/>
      <protection locked="0"/>
    </xf>
    <xf numFmtId="4" fontId="9" fillId="34" borderId="16" xfId="60" applyNumberFormat="1" applyFont="1" applyFill="1" applyBorder="1" applyAlignment="1" applyProtection="1">
      <alignment horizontal="center" vertical="center"/>
      <protection/>
    </xf>
    <xf numFmtId="0" fontId="9" fillId="34" borderId="16" xfId="61" applyFont="1" applyFill="1" applyBorder="1" applyAlignment="1">
      <alignment horizontal="left" vertical="center"/>
      <protection/>
    </xf>
    <xf numFmtId="44" fontId="9" fillId="34" borderId="17" xfId="44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172" fontId="65" fillId="0" borderId="14" xfId="0" applyNumberFormat="1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/>
    </xf>
    <xf numFmtId="44" fontId="10" fillId="0" borderId="0" xfId="44" applyFont="1" applyFill="1" applyBorder="1" applyAlignment="1">
      <alignment horizontal="center" vertical="center"/>
    </xf>
    <xf numFmtId="0" fontId="9" fillId="0" borderId="0" xfId="61" applyFont="1" applyFill="1" applyBorder="1" applyAlignment="1">
      <alignment horizontal="center" vertical="center"/>
      <protection/>
    </xf>
    <xf numFmtId="0" fontId="6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3" fillId="0" borderId="0" xfId="0" applyFont="1" applyFill="1" applyBorder="1" applyAlignment="1">
      <alignment/>
    </xf>
    <xf numFmtId="0" fontId="66" fillId="0" borderId="22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justify" vertical="justify"/>
    </xf>
    <xf numFmtId="0" fontId="6" fillId="0" borderId="10" xfId="0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justify"/>
    </xf>
    <xf numFmtId="44" fontId="67" fillId="0" borderId="10" xfId="0" applyNumberFormat="1" applyFont="1" applyFill="1" applyBorder="1" applyAlignment="1">
      <alignment horizontal="center" vertical="center"/>
    </xf>
    <xf numFmtId="44" fontId="67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justify"/>
    </xf>
    <xf numFmtId="44" fontId="67" fillId="0" borderId="10" xfId="0" applyNumberFormat="1" applyFont="1" applyBorder="1" applyAlignment="1">
      <alignment horizontal="center" vertical="center"/>
    </xf>
    <xf numFmtId="44" fontId="67" fillId="0" borderId="11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/>
    </xf>
    <xf numFmtId="165" fontId="6" fillId="0" borderId="10" xfId="0" applyNumberFormat="1" applyFont="1" applyFill="1" applyBorder="1" applyAlignment="1">
      <alignment horizontal="center" vertical="justify"/>
    </xf>
    <xf numFmtId="0" fontId="67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44" fontId="13" fillId="34" borderId="17" xfId="44" applyFont="1" applyFill="1" applyBorder="1" applyAlignment="1">
      <alignment horizontal="center" vertical="center"/>
    </xf>
    <xf numFmtId="0" fontId="9" fillId="0" borderId="0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vertical="center"/>
      <protection/>
    </xf>
    <xf numFmtId="49" fontId="6" fillId="35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justify" vertical="justify"/>
    </xf>
    <xf numFmtId="0" fontId="6" fillId="35" borderId="10" xfId="0" applyFont="1" applyFill="1" applyBorder="1" applyAlignment="1">
      <alignment horizontal="center" vertical="top"/>
    </xf>
    <xf numFmtId="168" fontId="6" fillId="35" borderId="10" xfId="0" applyNumberFormat="1" applyFont="1" applyFill="1" applyBorder="1" applyAlignment="1">
      <alignment horizontal="center" vertical="justify"/>
    </xf>
    <xf numFmtId="44" fontId="67" fillId="35" borderId="10" xfId="0" applyNumberFormat="1" applyFont="1" applyFill="1" applyBorder="1" applyAlignment="1">
      <alignment horizontal="center" vertical="center"/>
    </xf>
    <xf numFmtId="44" fontId="67" fillId="35" borderId="11" xfId="0" applyNumberFormat="1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36" borderId="29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2" fillId="0" borderId="10" xfId="0" applyFont="1" applyBorder="1" applyAlignment="1">
      <alignment horizontal="justify" vertical="justify"/>
    </xf>
    <xf numFmtId="0" fontId="2" fillId="0" borderId="10" xfId="0" applyFont="1" applyBorder="1" applyAlignment="1">
      <alignment horizontal="center" vertical="top"/>
    </xf>
    <xf numFmtId="164" fontId="0" fillId="0" borderId="10" xfId="0" applyNumberFormat="1" applyBorder="1" applyAlignment="1">
      <alignment horizontal="right" vertical="justify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164" fontId="0" fillId="0" borderId="31" xfId="0" applyNumberFormat="1" applyBorder="1" applyAlignment="1">
      <alignment horizontal="right" vertical="justify"/>
    </xf>
    <xf numFmtId="0" fontId="0" fillId="0" borderId="31" xfId="0" applyBorder="1" applyAlignment="1">
      <alignment/>
    </xf>
    <xf numFmtId="0" fontId="0" fillId="0" borderId="31" xfId="0" applyFill="1" applyBorder="1" applyAlignment="1">
      <alignment/>
    </xf>
    <xf numFmtId="49" fontId="0" fillId="0" borderId="10" xfId="0" applyNumberFormat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49" fontId="0" fillId="0" borderId="33" xfId="0" applyNumberFormat="1" applyBorder="1" applyAlignment="1">
      <alignment horizontal="left" vertical="center"/>
    </xf>
    <xf numFmtId="0" fontId="0" fillId="0" borderId="33" xfId="0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11" fillId="0" borderId="0" xfId="0" applyNumberFormat="1" applyFont="1" applyFill="1" applyBorder="1" applyAlignment="1">
      <alignment horizontal="right"/>
    </xf>
    <xf numFmtId="7" fontId="11" fillId="0" borderId="0" xfId="0" applyNumberFormat="1" applyFont="1" applyFill="1" applyBorder="1" applyAlignment="1">
      <alignment/>
    </xf>
    <xf numFmtId="1" fontId="5" fillId="36" borderId="26" xfId="0" applyNumberFormat="1" applyFont="1" applyFill="1" applyBorder="1" applyAlignment="1">
      <alignment horizontal="center" vertical="center"/>
    </xf>
    <xf numFmtId="1" fontId="5" fillId="36" borderId="29" xfId="0" applyNumberFormat="1" applyFont="1" applyFill="1" applyBorder="1" applyAlignment="1">
      <alignment horizontal="center" vertical="center"/>
    </xf>
    <xf numFmtId="1" fontId="5" fillId="36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164" fontId="0" fillId="0" borderId="35" xfId="0" applyNumberFormat="1" applyBorder="1" applyAlignment="1">
      <alignment horizontal="right" vertical="justify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Fill="1" applyBorder="1" applyAlignment="1">
      <alignment/>
    </xf>
    <xf numFmtId="49" fontId="2" fillId="0" borderId="31" xfId="0" applyNumberFormat="1" applyFont="1" applyBorder="1" applyAlignment="1">
      <alignment horizontal="left" vertical="center"/>
    </xf>
    <xf numFmtId="0" fontId="0" fillId="0" borderId="39" xfId="0" applyBorder="1" applyAlignment="1">
      <alignment/>
    </xf>
    <xf numFmtId="164" fontId="0" fillId="0" borderId="40" xfId="0" applyNumberFormat="1" applyBorder="1" applyAlignment="1">
      <alignment horizontal="right" vertical="justify"/>
    </xf>
    <xf numFmtId="0" fontId="0" fillId="37" borderId="41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0" fontId="2" fillId="0" borderId="31" xfId="0" applyFont="1" applyBorder="1" applyAlignment="1">
      <alignment horizontal="justify" vertical="justify"/>
    </xf>
    <xf numFmtId="0" fontId="2" fillId="0" borderId="31" xfId="0" applyFont="1" applyBorder="1" applyAlignment="1">
      <alignment horizontal="center" vertical="top"/>
    </xf>
    <xf numFmtId="49" fontId="0" fillId="0" borderId="31" xfId="0" applyNumberFormat="1" applyBorder="1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ill="1" applyBorder="1" applyAlignment="1">
      <alignment horizontal="center" vertical="center"/>
    </xf>
    <xf numFmtId="49" fontId="0" fillId="0" borderId="42" xfId="0" applyNumberFormat="1" applyBorder="1" applyAlignment="1">
      <alignment horizontal="left" vertical="center"/>
    </xf>
    <xf numFmtId="0" fontId="2" fillId="0" borderId="42" xfId="0" applyFont="1" applyBorder="1" applyAlignment="1">
      <alignment horizontal="justify" vertical="justify"/>
    </xf>
    <xf numFmtId="0" fontId="2" fillId="0" borderId="42" xfId="0" applyFont="1" applyBorder="1" applyAlignment="1">
      <alignment horizontal="center" vertical="top"/>
    </xf>
    <xf numFmtId="164" fontId="0" fillId="0" borderId="42" xfId="0" applyNumberFormat="1" applyBorder="1" applyAlignment="1">
      <alignment horizontal="right" vertical="justify"/>
    </xf>
    <xf numFmtId="164" fontId="0" fillId="0" borderId="46" xfId="0" applyNumberFormat="1" applyBorder="1" applyAlignment="1">
      <alignment horizontal="right" vertical="justify"/>
    </xf>
    <xf numFmtId="0" fontId="0" fillId="0" borderId="44" xfId="0" applyFill="1" applyBorder="1" applyAlignment="1">
      <alignment horizontal="center" vertical="center"/>
    </xf>
    <xf numFmtId="49" fontId="0" fillId="0" borderId="47" xfId="0" applyNumberFormat="1" applyBorder="1" applyAlignment="1">
      <alignment horizontal="left" vertical="center"/>
    </xf>
    <xf numFmtId="0" fontId="2" fillId="0" borderId="47" xfId="0" applyFont="1" applyBorder="1" applyAlignment="1">
      <alignment horizontal="justify" vertical="justify"/>
    </xf>
    <xf numFmtId="0" fontId="2" fillId="0" borderId="47" xfId="0" applyFont="1" applyBorder="1" applyAlignment="1">
      <alignment horizontal="center" vertical="top"/>
    </xf>
    <xf numFmtId="164" fontId="0" fillId="0" borderId="47" xfId="0" applyNumberFormat="1" applyBorder="1" applyAlignment="1">
      <alignment horizontal="right" vertical="justify"/>
    </xf>
    <xf numFmtId="0" fontId="0" fillId="0" borderId="47" xfId="0" applyBorder="1" applyAlignment="1">
      <alignment/>
    </xf>
    <xf numFmtId="164" fontId="0" fillId="0" borderId="48" xfId="0" applyNumberFormat="1" applyBorder="1" applyAlignment="1">
      <alignment horizontal="right" vertical="justify"/>
    </xf>
    <xf numFmtId="0" fontId="0" fillId="0" borderId="49" xfId="0" applyFill="1" applyBorder="1" applyAlignment="1">
      <alignment horizontal="center" vertical="center"/>
    </xf>
    <xf numFmtId="49" fontId="0" fillId="0" borderId="35" xfId="0" applyNumberFormat="1" applyBorder="1" applyAlignment="1">
      <alignment horizontal="left" vertical="center"/>
    </xf>
    <xf numFmtId="0" fontId="5" fillId="0" borderId="35" xfId="0" applyFont="1" applyBorder="1" applyAlignment="1">
      <alignment horizontal="justify" vertical="justify"/>
    </xf>
    <xf numFmtId="0" fontId="0" fillId="0" borderId="35" xfId="0" applyBorder="1" applyAlignment="1">
      <alignment/>
    </xf>
    <xf numFmtId="0" fontId="0" fillId="0" borderId="41" xfId="0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33" xfId="0" applyFont="1" applyBorder="1" applyAlignment="1">
      <alignment horizontal="justify" vertical="justify"/>
    </xf>
    <xf numFmtId="164" fontId="0" fillId="0" borderId="33" xfId="0" applyNumberFormat="1" applyBorder="1" applyAlignment="1">
      <alignment horizontal="right" vertical="justify"/>
    </xf>
    <xf numFmtId="49" fontId="0" fillId="0" borderId="0" xfId="0" applyNumberFormat="1" applyBorder="1" applyAlignment="1">
      <alignment horizontal="left" vertical="center"/>
    </xf>
    <xf numFmtId="0" fontId="2" fillId="0" borderId="0" xfId="0" applyFont="1" applyBorder="1" applyAlignment="1">
      <alignment horizontal="justify" vertical="justify"/>
    </xf>
    <xf numFmtId="0" fontId="0" fillId="0" borderId="0" xfId="0" applyBorder="1" applyAlignment="1">
      <alignment horizontal="center" vertical="top"/>
    </xf>
    <xf numFmtId="164" fontId="0" fillId="0" borderId="0" xfId="0" applyNumberFormat="1" applyBorder="1" applyAlignment="1">
      <alignment horizontal="right" vertical="justify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justify"/>
    </xf>
    <xf numFmtId="7" fontId="11" fillId="36" borderId="50" xfId="0" applyNumberFormat="1" applyFont="1" applyFill="1" applyBorder="1" applyAlignment="1">
      <alignment/>
    </xf>
    <xf numFmtId="0" fontId="0" fillId="35" borderId="51" xfId="0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1" fontId="11" fillId="35" borderId="0" xfId="0" applyNumberFormat="1" applyFont="1" applyFill="1" applyBorder="1" applyAlignment="1">
      <alignment horizontal="right" wrapText="1"/>
    </xf>
    <xf numFmtId="0" fontId="0" fillId="35" borderId="0" xfId="0" applyFill="1" applyBorder="1" applyAlignment="1">
      <alignment wrapText="1"/>
    </xf>
    <xf numFmtId="0" fontId="3" fillId="0" borderId="10" xfId="0" applyFont="1" applyBorder="1" applyAlignment="1">
      <alignment horizontal="justify" vertical="justify"/>
    </xf>
    <xf numFmtId="0" fontId="3" fillId="0" borderId="10" xfId="0" applyFont="1" applyBorder="1" applyAlignment="1">
      <alignment horizontal="center" vertical="justify"/>
    </xf>
    <xf numFmtId="44" fontId="64" fillId="35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/>
    </xf>
    <xf numFmtId="0" fontId="63" fillId="0" borderId="31" xfId="0" applyFont="1" applyBorder="1" applyAlignment="1">
      <alignment/>
    </xf>
    <xf numFmtId="0" fontId="63" fillId="0" borderId="31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164" fontId="5" fillId="36" borderId="5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justify"/>
    </xf>
    <xf numFmtId="164" fontId="8" fillId="36" borderId="52" xfId="0" applyNumberFormat="1" applyFont="1" applyFill="1" applyBorder="1" applyAlignment="1">
      <alignment/>
    </xf>
    <xf numFmtId="0" fontId="63" fillId="2" borderId="43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68" fillId="0" borderId="10" xfId="0" applyNumberFormat="1" applyFont="1" applyFill="1" applyBorder="1" applyAlignment="1">
      <alignment horizontal="center" vertical="justify"/>
    </xf>
    <xf numFmtId="0" fontId="69" fillId="0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justify" vertical="justify"/>
    </xf>
    <xf numFmtId="0" fontId="6" fillId="33" borderId="10" xfId="0" applyFont="1" applyFill="1" applyBorder="1" applyAlignment="1">
      <alignment horizontal="center" vertical="top"/>
    </xf>
    <xf numFmtId="1" fontId="6" fillId="33" borderId="10" xfId="0" applyNumberFormat="1" applyFont="1" applyFill="1" applyBorder="1" applyAlignment="1">
      <alignment horizontal="center" vertical="justify"/>
    </xf>
    <xf numFmtId="44" fontId="67" fillId="33" borderId="10" xfId="0" applyNumberFormat="1" applyFont="1" applyFill="1" applyBorder="1" applyAlignment="1">
      <alignment horizontal="center" vertical="center"/>
    </xf>
    <xf numFmtId="44" fontId="67" fillId="33" borderId="11" xfId="0" applyNumberFormat="1" applyFont="1" applyFill="1" applyBorder="1" applyAlignment="1">
      <alignment horizontal="center" vertical="center"/>
    </xf>
    <xf numFmtId="1" fontId="68" fillId="0" borderId="10" xfId="0" applyNumberFormat="1" applyFont="1" applyFill="1" applyBorder="1" applyAlignment="1">
      <alignment horizontal="center"/>
    </xf>
    <xf numFmtId="0" fontId="69" fillId="0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 vertical="top"/>
    </xf>
    <xf numFmtId="165" fontId="6" fillId="33" borderId="10" xfId="0" applyNumberFormat="1" applyFont="1" applyFill="1" applyBorder="1" applyAlignment="1">
      <alignment horizontal="center" vertical="justify"/>
    </xf>
    <xf numFmtId="0" fontId="66" fillId="0" borderId="53" xfId="0" applyFont="1" applyFill="1" applyBorder="1" applyAlignment="1">
      <alignment horizontal="center" vertical="center"/>
    </xf>
    <xf numFmtId="49" fontId="6" fillId="33" borderId="54" xfId="0" applyNumberFormat="1" applyFont="1" applyFill="1" applyBorder="1" applyAlignment="1">
      <alignment horizontal="left" vertical="center"/>
    </xf>
    <xf numFmtId="0" fontId="6" fillId="33" borderId="54" xfId="0" applyFont="1" applyFill="1" applyBorder="1" applyAlignment="1">
      <alignment horizontal="left" vertical="top"/>
    </xf>
    <xf numFmtId="165" fontId="6" fillId="33" borderId="54" xfId="0" applyNumberFormat="1" applyFont="1" applyFill="1" applyBorder="1" applyAlignment="1">
      <alignment horizontal="center" vertical="justify"/>
    </xf>
    <xf numFmtId="1" fontId="6" fillId="33" borderId="54" xfId="0" applyNumberFormat="1" applyFont="1" applyFill="1" applyBorder="1" applyAlignment="1">
      <alignment horizontal="center" vertical="justify"/>
    </xf>
    <xf numFmtId="44" fontId="67" fillId="33" borderId="54" xfId="0" applyNumberFormat="1" applyFont="1" applyFill="1" applyBorder="1" applyAlignment="1">
      <alignment horizontal="center" vertical="center"/>
    </xf>
    <xf numFmtId="44" fontId="67" fillId="33" borderId="55" xfId="0" applyNumberFormat="1" applyFont="1" applyFill="1" applyBorder="1" applyAlignment="1">
      <alignment horizontal="center" vertical="center"/>
    </xf>
    <xf numFmtId="0" fontId="7" fillId="0" borderId="56" xfId="0" applyFont="1" applyBorder="1" applyAlignment="1">
      <alignment/>
    </xf>
    <xf numFmtId="164" fontId="6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65" fontId="3" fillId="0" borderId="0" xfId="0" applyNumberFormat="1" applyFont="1" applyFill="1" applyBorder="1" applyAlignment="1">
      <alignment horizontal="center" vertical="justify"/>
    </xf>
    <xf numFmtId="1" fontId="3" fillId="0" borderId="0" xfId="0" applyNumberFormat="1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justify"/>
    </xf>
    <xf numFmtId="2" fontId="3" fillId="0" borderId="10" xfId="0" applyNumberFormat="1" applyFont="1" applyFill="1" applyBorder="1" applyAlignment="1">
      <alignment horizontal="center" vertical="justify"/>
    </xf>
    <xf numFmtId="1" fontId="3" fillId="0" borderId="1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justify"/>
    </xf>
    <xf numFmtId="0" fontId="3" fillId="0" borderId="0" xfId="0" applyFont="1" applyFill="1" applyBorder="1" applyAlignment="1">
      <alignment horizontal="center" vertical="top"/>
    </xf>
    <xf numFmtId="169" fontId="3" fillId="0" borderId="10" xfId="0" applyNumberFormat="1" applyFont="1" applyFill="1" applyBorder="1" applyAlignment="1">
      <alignment horizontal="center" vertical="justify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3" fillId="0" borderId="57" xfId="0" applyFont="1" applyBorder="1" applyAlignment="1">
      <alignment/>
    </xf>
    <xf numFmtId="169" fontId="6" fillId="0" borderId="10" xfId="0" applyNumberFormat="1" applyFont="1" applyFill="1" applyBorder="1" applyAlignment="1">
      <alignment horizontal="center" vertical="justify"/>
    </xf>
    <xf numFmtId="49" fontId="6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7" fillId="0" borderId="21" xfId="0" applyFont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63" fillId="0" borderId="0" xfId="0" applyFont="1" applyAlignment="1">
      <alignment horizontal="left" vertical="center"/>
    </xf>
    <xf numFmtId="44" fontId="67" fillId="0" borderId="58" xfId="0" applyNumberFormat="1" applyFont="1" applyFill="1" applyBorder="1" applyAlignment="1">
      <alignment horizontal="center" vertical="center"/>
    </xf>
    <xf numFmtId="0" fontId="71" fillId="38" borderId="59" xfId="0" applyFont="1" applyFill="1" applyBorder="1" applyAlignment="1">
      <alignment horizontal="center" vertical="center"/>
    </xf>
    <xf numFmtId="0" fontId="15" fillId="38" borderId="60" xfId="0" applyFont="1" applyFill="1" applyBorder="1" applyAlignment="1">
      <alignment horizontal="center" vertical="center"/>
    </xf>
    <xf numFmtId="0" fontId="15" fillId="38" borderId="59" xfId="0" applyFont="1" applyFill="1" applyBorder="1" applyAlignment="1">
      <alignment horizontal="center" vertical="center"/>
    </xf>
    <xf numFmtId="0" fontId="5" fillId="0" borderId="61" xfId="57" applyFont="1" applyFill="1" applyBorder="1" applyAlignment="1" applyProtection="1">
      <alignment vertical="center"/>
      <protection/>
    </xf>
    <xf numFmtId="0" fontId="5" fillId="0" borderId="0" xfId="57" applyFont="1" applyFill="1" applyBorder="1" applyAlignment="1" applyProtection="1">
      <alignment vertical="center"/>
      <protection/>
    </xf>
    <xf numFmtId="44" fontId="72" fillId="38" borderId="62" xfId="44" applyNumberFormat="1" applyFont="1" applyFill="1" applyBorder="1" applyAlignment="1" applyProtection="1">
      <alignment horizontal="right" vertical="center"/>
      <protection/>
    </xf>
    <xf numFmtId="44" fontId="73" fillId="2" borderId="62" xfId="44" applyNumberFormat="1" applyFont="1" applyFill="1" applyBorder="1" applyAlignment="1" applyProtection="1">
      <alignment horizontal="right" vertical="center"/>
      <protection/>
    </xf>
    <xf numFmtId="0" fontId="66" fillId="0" borderId="21" xfId="0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horizontal="justify" vertical="justify"/>
    </xf>
    <xf numFmtId="0" fontId="6" fillId="0" borderId="31" xfId="0" applyFont="1" applyFill="1" applyBorder="1" applyAlignment="1">
      <alignment horizontal="center" vertical="top"/>
    </xf>
    <xf numFmtId="1" fontId="6" fillId="0" borderId="31" xfId="0" applyNumberFormat="1" applyFont="1" applyFill="1" applyBorder="1" applyAlignment="1">
      <alignment horizontal="center" vertical="justify"/>
    </xf>
    <xf numFmtId="0" fontId="5" fillId="0" borderId="63" xfId="57" applyFont="1" applyFill="1" applyBorder="1" applyAlignment="1" applyProtection="1">
      <alignment vertical="center"/>
      <protection/>
    </xf>
    <xf numFmtId="0" fontId="5" fillId="0" borderId="47" xfId="57" applyFont="1" applyFill="1" applyBorder="1" applyAlignment="1" applyProtection="1">
      <alignment vertical="center"/>
      <protection/>
    </xf>
    <xf numFmtId="0" fontId="9" fillId="2" borderId="64" xfId="60" applyNumberFormat="1" applyFont="1" applyFill="1" applyBorder="1" applyAlignment="1" applyProtection="1">
      <alignment horizontal="left" vertical="center"/>
      <protection locked="0"/>
    </xf>
    <xf numFmtId="4" fontId="9" fillId="2" borderId="65" xfId="60" applyNumberFormat="1" applyFont="1" applyFill="1" applyBorder="1" applyAlignment="1" applyProtection="1">
      <alignment vertical="center"/>
      <protection/>
    </xf>
    <xf numFmtId="0" fontId="5" fillId="0" borderId="66" xfId="57" applyFont="1" applyFill="1" applyBorder="1" applyAlignment="1" applyProtection="1">
      <alignment vertical="center"/>
      <protection/>
    </xf>
    <xf numFmtId="0" fontId="5" fillId="0" borderId="67" xfId="57" applyFont="1" applyFill="1" applyBorder="1" applyAlignment="1" applyProtection="1">
      <alignment vertical="center"/>
      <protection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9" fillId="2" borderId="65" xfId="61" applyFont="1" applyFill="1" applyBorder="1" applyAlignment="1">
      <alignment horizontal="center" vertical="center"/>
      <protection/>
    </xf>
    <xf numFmtId="0" fontId="9" fillId="2" borderId="71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71" fillId="0" borderId="72" xfId="0" applyFont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71" fillId="0" borderId="73" xfId="0" applyFont="1" applyBorder="1" applyAlignment="1">
      <alignment horizontal="center" vertical="center"/>
    </xf>
    <xf numFmtId="0" fontId="3" fillId="32" borderId="47" xfId="57" applyFont="1" applyFill="1" applyBorder="1" applyAlignment="1" applyProtection="1">
      <alignment horizontal="right" vertical="center"/>
      <protection/>
    </xf>
    <xf numFmtId="0" fontId="3" fillId="32" borderId="67" xfId="57" applyFont="1" applyFill="1" applyBorder="1" applyAlignment="1" applyProtection="1">
      <alignment horizontal="right" vertical="center"/>
      <protection/>
    </xf>
    <xf numFmtId="0" fontId="9" fillId="34" borderId="0" xfId="61" applyFont="1" applyFill="1" applyBorder="1" applyAlignment="1">
      <alignment horizontal="center" vertical="center"/>
      <protection/>
    </xf>
    <xf numFmtId="0" fontId="9" fillId="34" borderId="0" xfId="0" applyFont="1" applyFill="1" applyBorder="1" applyAlignment="1">
      <alignment vertical="top"/>
    </xf>
    <xf numFmtId="1" fontId="5" fillId="36" borderId="26" xfId="0" applyNumberFormat="1" applyFont="1" applyFill="1" applyBorder="1" applyAlignment="1">
      <alignment horizontal="center" vertical="center" wrapText="1"/>
    </xf>
    <xf numFmtId="1" fontId="5" fillId="36" borderId="29" xfId="0" applyNumberFormat="1" applyFont="1" applyFill="1" applyBorder="1" applyAlignment="1">
      <alignment horizontal="center" vertical="center" wrapText="1"/>
    </xf>
    <xf numFmtId="1" fontId="5" fillId="36" borderId="34" xfId="0" applyNumberFormat="1" applyFont="1" applyFill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justify"/>
    </xf>
    <xf numFmtId="0" fontId="8" fillId="0" borderId="60" xfId="0" applyFont="1" applyBorder="1" applyAlignment="1">
      <alignment horizontal="center" vertical="justify"/>
    </xf>
    <xf numFmtId="0" fontId="8" fillId="0" borderId="73" xfId="0" applyFont="1" applyBorder="1" applyAlignment="1">
      <alignment horizontal="center" vertical="justify"/>
    </xf>
    <xf numFmtId="0" fontId="5" fillId="36" borderId="26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5" fillId="36" borderId="29" xfId="0" applyNumberFormat="1" applyFont="1" applyFill="1" applyBorder="1" applyAlignment="1">
      <alignment horizontal="center" vertical="center" wrapText="1"/>
    </xf>
    <xf numFmtId="1" fontId="2" fillId="39" borderId="74" xfId="0" applyNumberFormat="1" applyFont="1" applyFill="1" applyBorder="1" applyAlignment="1">
      <alignment horizontal="right" wrapText="1"/>
    </xf>
    <xf numFmtId="0" fontId="74" fillId="0" borderId="67" xfId="0" applyFont="1" applyBorder="1" applyAlignment="1">
      <alignment wrapText="1"/>
    </xf>
    <xf numFmtId="0" fontId="74" fillId="0" borderId="75" xfId="0" applyFont="1" applyBorder="1" applyAlignment="1">
      <alignment wrapText="1"/>
    </xf>
    <xf numFmtId="0" fontId="5" fillId="36" borderId="42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5" fillId="36" borderId="47" xfId="0" applyFont="1" applyFill="1" applyBorder="1" applyAlignment="1">
      <alignment horizontal="center" vertical="center"/>
    </xf>
    <xf numFmtId="164" fontId="5" fillId="36" borderId="34" xfId="0" applyNumberFormat="1" applyFont="1" applyFill="1" applyBorder="1" applyAlignment="1">
      <alignment horizontal="center" vertical="center" wrapText="1"/>
    </xf>
    <xf numFmtId="1" fontId="5" fillId="36" borderId="26" xfId="0" applyNumberFormat="1" applyFont="1" applyFill="1" applyBorder="1" applyAlignment="1">
      <alignment horizontal="center" vertical="center"/>
    </xf>
    <xf numFmtId="1" fontId="5" fillId="36" borderId="29" xfId="0" applyNumberFormat="1" applyFont="1" applyFill="1" applyBorder="1" applyAlignment="1">
      <alignment horizontal="center" vertical="center"/>
    </xf>
    <xf numFmtId="1" fontId="5" fillId="36" borderId="34" xfId="0" applyNumberFormat="1" applyFont="1" applyFill="1" applyBorder="1" applyAlignment="1">
      <alignment horizontal="center" vertical="center"/>
    </xf>
    <xf numFmtId="1" fontId="2" fillId="39" borderId="74" xfId="0" applyNumberFormat="1" applyFont="1" applyFill="1" applyBorder="1" applyAlignment="1">
      <alignment horizontal="right"/>
    </xf>
    <xf numFmtId="1" fontId="2" fillId="39" borderId="67" xfId="0" applyNumberFormat="1" applyFont="1" applyFill="1" applyBorder="1" applyAlignment="1">
      <alignment horizontal="right"/>
    </xf>
    <xf numFmtId="1" fontId="2" fillId="39" borderId="75" xfId="0" applyNumberFormat="1" applyFont="1" applyFill="1" applyBorder="1" applyAlignment="1">
      <alignment horizontal="right"/>
    </xf>
    <xf numFmtId="0" fontId="0" fillId="0" borderId="60" xfId="0" applyBorder="1" applyAlignment="1">
      <alignment/>
    </xf>
    <xf numFmtId="0" fontId="0" fillId="0" borderId="73" xfId="0" applyBorder="1" applyAlignment="1">
      <alignment/>
    </xf>
    <xf numFmtId="0" fontId="13" fillId="34" borderId="76" xfId="61" applyFont="1" applyFill="1" applyBorder="1" applyAlignment="1">
      <alignment horizontal="center" vertical="center" wrapText="1"/>
      <protection/>
    </xf>
    <xf numFmtId="0" fontId="13" fillId="34" borderId="77" xfId="61" applyFont="1" applyFill="1" applyBorder="1" applyAlignment="1">
      <alignment horizontal="center" vertical="center" wrapText="1"/>
      <protection/>
    </xf>
    <xf numFmtId="0" fontId="13" fillId="34" borderId="78" xfId="61" applyFont="1" applyFill="1" applyBorder="1" applyAlignment="1">
      <alignment horizontal="center" vertical="center" wrapText="1"/>
      <protection/>
    </xf>
    <xf numFmtId="0" fontId="9" fillId="34" borderId="76" xfId="61" applyFont="1" applyFill="1" applyBorder="1" applyAlignment="1">
      <alignment horizontal="center" vertical="center" wrapText="1"/>
      <protection/>
    </xf>
    <xf numFmtId="0" fontId="9" fillId="34" borderId="77" xfId="61" applyFont="1" applyFill="1" applyBorder="1" applyAlignment="1">
      <alignment horizontal="center" vertical="center" wrapText="1"/>
      <protection/>
    </xf>
    <xf numFmtId="0" fontId="9" fillId="34" borderId="78" xfId="61" applyFont="1" applyFill="1" applyBorder="1" applyAlignment="1">
      <alignment horizontal="center" vertical="center" wrapText="1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9" fillId="38" borderId="65" xfId="6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center" vertical="center"/>
      <protection/>
    </xf>
    <xf numFmtId="44" fontId="67" fillId="0" borderId="31" xfId="0" applyNumberFormat="1" applyFont="1" applyFill="1" applyBorder="1" applyAlignment="1" applyProtection="1">
      <alignment horizontal="center" vertical="center"/>
      <protection locked="0"/>
    </xf>
    <xf numFmtId="44" fontId="67" fillId="0" borderId="10" xfId="0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COST" xfId="60"/>
    <cellStyle name="Normal_COST ESTIMATES_S CURV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44</xdr:row>
      <xdr:rowOff>66675</xdr:rowOff>
    </xdr:from>
    <xdr:to>
      <xdr:col>5</xdr:col>
      <xdr:colOff>838200</xdr:colOff>
      <xdr:row>44</xdr:row>
      <xdr:rowOff>295275</xdr:rowOff>
    </xdr:to>
    <xdr:sp>
      <xdr:nvSpPr>
        <xdr:cNvPr id="1" name="Right Arrow 1"/>
        <xdr:cNvSpPr>
          <a:spLocks/>
        </xdr:cNvSpPr>
      </xdr:nvSpPr>
      <xdr:spPr>
        <a:xfrm>
          <a:off x="7058025" y="7515225"/>
          <a:ext cx="809625" cy="228600"/>
        </a:xfrm>
        <a:prstGeom prst="rightArrow">
          <a:avLst>
            <a:gd name="adj" fmla="val 3647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0</xdr:row>
      <xdr:rowOff>0</xdr:rowOff>
    </xdr:from>
    <xdr:to>
      <xdr:col>6</xdr:col>
      <xdr:colOff>609600</xdr:colOff>
      <xdr:row>5</xdr:row>
      <xdr:rowOff>123825</xdr:rowOff>
    </xdr:to>
    <xdr:pic>
      <xdr:nvPicPr>
        <xdr:cNvPr id="1" name="Picture 1" descr="BC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0"/>
          <a:ext cx="68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selection activeCell="F39" sqref="F39"/>
    </sheetView>
  </sheetViews>
  <sheetFormatPr defaultColWidth="9.140625" defaultRowHeight="15"/>
  <cols>
    <col min="1" max="1" width="11.8515625" style="11" customWidth="1"/>
    <col min="2" max="2" width="68.7109375" style="11" customWidth="1"/>
    <col min="3" max="3" width="6.7109375" style="11" customWidth="1"/>
    <col min="4" max="4" width="10.8515625" style="194" customWidth="1"/>
    <col min="5" max="16384" width="9.140625" style="11" customWidth="1"/>
  </cols>
  <sheetData>
    <row r="1" spans="1:4" ht="12">
      <c r="A1" s="226" t="s">
        <v>169</v>
      </c>
      <c r="B1" s="227"/>
      <c r="C1" s="227"/>
      <c r="D1" s="228"/>
    </row>
    <row r="2" spans="1:4" ht="15" customHeight="1">
      <c r="A2" s="189" t="s">
        <v>1</v>
      </c>
      <c r="B2" s="189" t="s">
        <v>2</v>
      </c>
      <c r="C2" s="189" t="s">
        <v>3</v>
      </c>
      <c r="D2" s="189" t="s">
        <v>4</v>
      </c>
    </row>
    <row r="3" spans="1:4" ht="12" customHeight="1">
      <c r="A3" s="185" t="s">
        <v>58</v>
      </c>
      <c r="B3" s="2" t="s">
        <v>59</v>
      </c>
      <c r="C3" s="3" t="s">
        <v>27</v>
      </c>
      <c r="D3" s="186">
        <v>2470</v>
      </c>
    </row>
    <row r="4" spans="1:4" ht="12" customHeight="1">
      <c r="A4" s="185" t="s">
        <v>57</v>
      </c>
      <c r="B4" s="6" t="s">
        <v>60</v>
      </c>
      <c r="C4" s="3" t="s">
        <v>27</v>
      </c>
      <c r="D4" s="186">
        <v>150</v>
      </c>
    </row>
    <row r="5" spans="1:4" ht="12" customHeight="1">
      <c r="A5" s="185" t="s">
        <v>61</v>
      </c>
      <c r="B5" s="2" t="s">
        <v>62</v>
      </c>
      <c r="C5" s="3" t="s">
        <v>5</v>
      </c>
      <c r="D5" s="186">
        <v>16</v>
      </c>
    </row>
    <row r="6" spans="1:4" ht="12" customHeight="1">
      <c r="A6" s="185" t="s">
        <v>6</v>
      </c>
      <c r="B6" s="2" t="s">
        <v>7</v>
      </c>
      <c r="C6" s="3" t="s">
        <v>8</v>
      </c>
      <c r="D6" s="187">
        <v>2.14</v>
      </c>
    </row>
    <row r="7" spans="1:4" ht="12.75" customHeight="1">
      <c r="A7" s="185" t="s">
        <v>166</v>
      </c>
      <c r="B7" s="2" t="s">
        <v>191</v>
      </c>
      <c r="C7" s="3" t="s">
        <v>12</v>
      </c>
      <c r="D7" s="186">
        <v>894</v>
      </c>
    </row>
    <row r="8" spans="1:4" ht="12">
      <c r="A8" s="185" t="s">
        <v>67</v>
      </c>
      <c r="B8" s="2" t="s">
        <v>68</v>
      </c>
      <c r="C8" s="3" t="s">
        <v>11</v>
      </c>
      <c r="D8" s="186">
        <v>1513</v>
      </c>
    </row>
    <row r="9" spans="1:4" ht="12">
      <c r="A9" s="185" t="s">
        <v>9</v>
      </c>
      <c r="B9" s="2" t="s">
        <v>10</v>
      </c>
      <c r="C9" s="3" t="s">
        <v>11</v>
      </c>
      <c r="D9" s="186">
        <v>313</v>
      </c>
    </row>
    <row r="10" spans="1:4" ht="12">
      <c r="A10" s="185" t="s">
        <v>13</v>
      </c>
      <c r="B10" s="2" t="s">
        <v>66</v>
      </c>
      <c r="C10" s="3" t="s">
        <v>12</v>
      </c>
      <c r="D10" s="186">
        <v>6277</v>
      </c>
    </row>
    <row r="11" spans="1:4" ht="12.75" customHeight="1">
      <c r="A11" s="185" t="s">
        <v>14</v>
      </c>
      <c r="B11" s="2" t="s">
        <v>65</v>
      </c>
      <c r="C11" s="3" t="s">
        <v>12</v>
      </c>
      <c r="D11" s="186">
        <v>6277</v>
      </c>
    </row>
    <row r="12" spans="1:4" ht="12.75" customHeight="1">
      <c r="A12" s="185" t="s">
        <v>157</v>
      </c>
      <c r="B12" s="2" t="s">
        <v>156</v>
      </c>
      <c r="C12" s="3" t="s">
        <v>12</v>
      </c>
      <c r="D12" s="186">
        <v>530</v>
      </c>
    </row>
    <row r="13" spans="1:4" ht="12.75" customHeight="1">
      <c r="A13" s="185" t="s">
        <v>117</v>
      </c>
      <c r="B13" s="2" t="s">
        <v>63</v>
      </c>
      <c r="C13" s="3" t="s">
        <v>16</v>
      </c>
      <c r="D13" s="186">
        <v>483.45</v>
      </c>
    </row>
    <row r="14" spans="1:4" ht="12.75" customHeight="1">
      <c r="A14" s="185" t="s">
        <v>116</v>
      </c>
      <c r="B14" s="2" t="s">
        <v>64</v>
      </c>
      <c r="C14" s="3" t="s">
        <v>16</v>
      </c>
      <c r="D14" s="186">
        <v>344</v>
      </c>
    </row>
    <row r="15" spans="1:4" ht="12">
      <c r="A15" s="185" t="s">
        <v>181</v>
      </c>
      <c r="B15" s="2" t="s">
        <v>163</v>
      </c>
      <c r="C15" s="3" t="s">
        <v>5</v>
      </c>
      <c r="D15" s="186">
        <v>1</v>
      </c>
    </row>
    <row r="16" spans="1:4" ht="12" customHeight="1">
      <c r="A16" s="185" t="s">
        <v>17</v>
      </c>
      <c r="B16" s="2" t="s">
        <v>18</v>
      </c>
      <c r="C16" s="3" t="s">
        <v>5</v>
      </c>
      <c r="D16" s="186">
        <v>1</v>
      </c>
    </row>
    <row r="17" spans="1:4" ht="12">
      <c r="A17" s="185" t="s">
        <v>17</v>
      </c>
      <c r="B17" s="2" t="s">
        <v>162</v>
      </c>
      <c r="C17" s="3" t="s">
        <v>5</v>
      </c>
      <c r="D17" s="186">
        <v>8</v>
      </c>
    </row>
    <row r="18" spans="1:4" ht="12">
      <c r="A18" s="185" t="s">
        <v>178</v>
      </c>
      <c r="B18" s="2" t="s">
        <v>161</v>
      </c>
      <c r="C18" s="3" t="s">
        <v>5</v>
      </c>
      <c r="D18" s="186">
        <v>1</v>
      </c>
    </row>
    <row r="19" spans="1:4" ht="12">
      <c r="A19" s="185" t="s">
        <v>170</v>
      </c>
      <c r="B19" s="2" t="s">
        <v>171</v>
      </c>
      <c r="C19" s="3" t="s">
        <v>5</v>
      </c>
      <c r="D19" s="186">
        <v>1</v>
      </c>
    </row>
    <row r="20" spans="1:4" ht="12">
      <c r="A20" s="185" t="s">
        <v>25</v>
      </c>
      <c r="B20" s="2" t="s">
        <v>172</v>
      </c>
      <c r="C20" s="3" t="s">
        <v>5</v>
      </c>
      <c r="D20" s="186">
        <v>12</v>
      </c>
    </row>
    <row r="21" spans="1:4" ht="12">
      <c r="A21" s="185" t="s">
        <v>25</v>
      </c>
      <c r="B21" s="2" t="s">
        <v>173</v>
      </c>
      <c r="C21" s="3" t="s">
        <v>5</v>
      </c>
      <c r="D21" s="186">
        <v>1</v>
      </c>
    </row>
    <row r="22" spans="1:4" ht="12">
      <c r="A22" s="185" t="s">
        <v>77</v>
      </c>
      <c r="B22" s="2" t="s">
        <v>179</v>
      </c>
      <c r="C22" s="3" t="s">
        <v>5</v>
      </c>
      <c r="D22" s="186">
        <v>23</v>
      </c>
    </row>
    <row r="23" spans="1:4" ht="12">
      <c r="A23" s="185" t="s">
        <v>174</v>
      </c>
      <c r="B23" s="2" t="s">
        <v>175</v>
      </c>
      <c r="C23" s="3" t="s">
        <v>5</v>
      </c>
      <c r="D23" s="186">
        <v>14</v>
      </c>
    </row>
    <row r="24" spans="1:4" ht="12">
      <c r="A24" s="185" t="s">
        <v>185</v>
      </c>
      <c r="B24" s="2" t="s">
        <v>186</v>
      </c>
      <c r="C24" s="3" t="s">
        <v>5</v>
      </c>
      <c r="D24" s="186">
        <v>2</v>
      </c>
    </row>
    <row r="25" spans="1:4" ht="12">
      <c r="A25" s="185"/>
      <c r="B25" s="2" t="s">
        <v>187</v>
      </c>
      <c r="C25" s="3" t="s">
        <v>5</v>
      </c>
      <c r="D25" s="186">
        <v>5</v>
      </c>
    </row>
    <row r="26" spans="1:4" ht="12">
      <c r="A26" s="185" t="s">
        <v>176</v>
      </c>
      <c r="B26" s="2" t="s">
        <v>177</v>
      </c>
      <c r="C26" s="3" t="s">
        <v>5</v>
      </c>
      <c r="D26" s="186">
        <v>5</v>
      </c>
    </row>
    <row r="27" spans="1:4" ht="12">
      <c r="A27" s="185" t="s">
        <v>144</v>
      </c>
      <c r="B27" s="2" t="s">
        <v>188</v>
      </c>
      <c r="C27" s="3" t="s">
        <v>27</v>
      </c>
      <c r="D27" s="186">
        <v>48</v>
      </c>
    </row>
    <row r="28" spans="1:4" ht="12">
      <c r="A28" s="185" t="s">
        <v>144</v>
      </c>
      <c r="B28" s="2" t="s">
        <v>164</v>
      </c>
      <c r="C28" s="3" t="s">
        <v>27</v>
      </c>
      <c r="D28" s="186">
        <v>11</v>
      </c>
    </row>
    <row r="29" spans="1:4" ht="12">
      <c r="A29" s="185" t="s">
        <v>144</v>
      </c>
      <c r="B29" s="2" t="s">
        <v>79</v>
      </c>
      <c r="C29" s="3" t="s">
        <v>27</v>
      </c>
      <c r="D29" s="186">
        <v>160</v>
      </c>
    </row>
    <row r="30" spans="1:4" ht="12" customHeight="1">
      <c r="A30" s="185" t="s">
        <v>144</v>
      </c>
      <c r="B30" s="2" t="s">
        <v>165</v>
      </c>
      <c r="C30" s="3" t="s">
        <v>27</v>
      </c>
      <c r="D30" s="186">
        <v>9</v>
      </c>
    </row>
    <row r="31" spans="1:4" ht="12">
      <c r="A31" s="185" t="s">
        <v>145</v>
      </c>
      <c r="B31" s="2" t="s">
        <v>80</v>
      </c>
      <c r="C31" s="3" t="s">
        <v>27</v>
      </c>
      <c r="D31" s="186">
        <v>5</v>
      </c>
    </row>
    <row r="32" spans="1:4" ht="12">
      <c r="A32" s="185" t="s">
        <v>145</v>
      </c>
      <c r="B32" s="2" t="s">
        <v>158</v>
      </c>
      <c r="C32" s="3" t="s">
        <v>27</v>
      </c>
      <c r="D32" s="186">
        <v>73</v>
      </c>
    </row>
    <row r="33" spans="1:4" ht="12">
      <c r="A33" s="185" t="s">
        <v>183</v>
      </c>
      <c r="B33" s="2" t="s">
        <v>167</v>
      </c>
      <c r="C33" s="3" t="s">
        <v>27</v>
      </c>
      <c r="D33" s="186">
        <v>60</v>
      </c>
    </row>
    <row r="34" spans="1:4" ht="12">
      <c r="A34" s="185" t="s">
        <v>182</v>
      </c>
      <c r="B34" s="2" t="s">
        <v>184</v>
      </c>
      <c r="C34" s="3" t="s">
        <v>5</v>
      </c>
      <c r="D34" s="186">
        <v>3</v>
      </c>
    </row>
    <row r="35" spans="1:4" ht="12">
      <c r="A35" s="185" t="s">
        <v>70</v>
      </c>
      <c r="B35" s="2" t="s">
        <v>71</v>
      </c>
      <c r="C35" s="3" t="s">
        <v>27</v>
      </c>
      <c r="D35" s="186">
        <v>2215</v>
      </c>
    </row>
    <row r="36" spans="1:4" ht="12">
      <c r="A36" s="185" t="s">
        <v>69</v>
      </c>
      <c r="B36" s="2" t="s">
        <v>72</v>
      </c>
      <c r="C36" s="3" t="s">
        <v>27</v>
      </c>
      <c r="D36" s="186">
        <v>1485</v>
      </c>
    </row>
    <row r="37" spans="1:4" ht="12">
      <c r="A37" s="185" t="s">
        <v>74</v>
      </c>
      <c r="B37" s="2" t="s">
        <v>75</v>
      </c>
      <c r="C37" s="3" t="s">
        <v>27</v>
      </c>
      <c r="D37" s="186">
        <v>1225</v>
      </c>
    </row>
    <row r="38" spans="1:4" ht="12">
      <c r="A38" s="185" t="s">
        <v>29</v>
      </c>
      <c r="B38" s="2" t="s">
        <v>30</v>
      </c>
      <c r="C38" s="3" t="s">
        <v>12</v>
      </c>
      <c r="D38" s="186">
        <v>2485</v>
      </c>
    </row>
    <row r="39" spans="1:4" ht="12">
      <c r="A39" s="185" t="s">
        <v>31</v>
      </c>
      <c r="B39" s="2" t="s">
        <v>32</v>
      </c>
      <c r="C39" s="3" t="s">
        <v>12</v>
      </c>
      <c r="D39" s="186">
        <v>650</v>
      </c>
    </row>
    <row r="40" spans="1:4" ht="12">
      <c r="A40" s="185" t="s">
        <v>82</v>
      </c>
      <c r="B40" s="2" t="s">
        <v>83</v>
      </c>
      <c r="C40" s="3" t="s">
        <v>27</v>
      </c>
      <c r="D40" s="186">
        <v>973.88</v>
      </c>
    </row>
    <row r="41" spans="1:4" ht="12">
      <c r="A41" s="185" t="s">
        <v>180</v>
      </c>
      <c r="B41" s="2" t="s">
        <v>168</v>
      </c>
      <c r="C41" s="3" t="s">
        <v>27</v>
      </c>
      <c r="D41" s="186">
        <v>342</v>
      </c>
    </row>
    <row r="42" spans="1:4" ht="12">
      <c r="A42" s="185" t="s">
        <v>192</v>
      </c>
      <c r="B42" s="2" t="s">
        <v>193</v>
      </c>
      <c r="C42" s="3" t="s">
        <v>12</v>
      </c>
      <c r="D42" s="186">
        <v>126.8</v>
      </c>
    </row>
    <row r="43" spans="1:4" ht="12">
      <c r="A43" s="185" t="s">
        <v>33</v>
      </c>
      <c r="B43" s="2" t="s">
        <v>34</v>
      </c>
      <c r="C43" s="3" t="s">
        <v>35</v>
      </c>
      <c r="D43" s="188">
        <v>25</v>
      </c>
    </row>
    <row r="44" spans="1:4" ht="12">
      <c r="A44" s="185" t="s">
        <v>159</v>
      </c>
      <c r="B44" s="2" t="s">
        <v>160</v>
      </c>
      <c r="C44" s="3" t="s">
        <v>35</v>
      </c>
      <c r="D44" s="188">
        <v>2</v>
      </c>
    </row>
    <row r="45" spans="1:4" ht="12">
      <c r="A45" s="185" t="s">
        <v>85</v>
      </c>
      <c r="B45" s="2" t="s">
        <v>86</v>
      </c>
      <c r="C45" s="3" t="s">
        <v>35</v>
      </c>
      <c r="D45" s="188">
        <v>1</v>
      </c>
    </row>
    <row r="46" spans="1:4" ht="12">
      <c r="A46" s="185" t="s">
        <v>84</v>
      </c>
      <c r="B46" s="2" t="s">
        <v>87</v>
      </c>
      <c r="C46" s="3" t="s">
        <v>35</v>
      </c>
      <c r="D46" s="188">
        <v>8</v>
      </c>
    </row>
    <row r="47" spans="1:4" ht="12">
      <c r="A47" s="185" t="s">
        <v>93</v>
      </c>
      <c r="B47" s="2" t="s">
        <v>96</v>
      </c>
      <c r="C47" s="3" t="s">
        <v>5</v>
      </c>
      <c r="D47" s="188">
        <v>1</v>
      </c>
    </row>
    <row r="48" spans="1:4" ht="12">
      <c r="A48" s="185" t="s">
        <v>94</v>
      </c>
      <c r="B48" s="2" t="s">
        <v>97</v>
      </c>
      <c r="C48" s="3" t="s">
        <v>5</v>
      </c>
      <c r="D48" s="188">
        <v>4</v>
      </c>
    </row>
    <row r="49" spans="1:4" ht="12">
      <c r="A49" s="185" t="s">
        <v>95</v>
      </c>
      <c r="B49" s="2" t="s">
        <v>98</v>
      </c>
      <c r="C49" s="3" t="s">
        <v>5</v>
      </c>
      <c r="D49" s="188">
        <v>3</v>
      </c>
    </row>
    <row r="50" spans="1:4" ht="12">
      <c r="A50" s="185" t="s">
        <v>100</v>
      </c>
      <c r="B50" s="2" t="s">
        <v>99</v>
      </c>
      <c r="C50" s="3" t="s">
        <v>5</v>
      </c>
      <c r="D50" s="188">
        <v>1</v>
      </c>
    </row>
    <row r="51" spans="1:4" ht="12">
      <c r="A51" s="185" t="s">
        <v>36</v>
      </c>
      <c r="B51" s="2" t="s">
        <v>37</v>
      </c>
      <c r="C51" s="3" t="s">
        <v>5</v>
      </c>
      <c r="D51" s="188">
        <v>78</v>
      </c>
    </row>
    <row r="52" spans="1:4" ht="12">
      <c r="A52" s="185" t="s">
        <v>36</v>
      </c>
      <c r="B52" s="2" t="s">
        <v>38</v>
      </c>
      <c r="C52" s="3" t="s">
        <v>5</v>
      </c>
      <c r="D52" s="186">
        <v>8</v>
      </c>
    </row>
    <row r="53" spans="1:4" ht="12">
      <c r="A53" s="185" t="s">
        <v>90</v>
      </c>
      <c r="B53" s="2" t="s">
        <v>39</v>
      </c>
      <c r="C53" s="3" t="s">
        <v>88</v>
      </c>
      <c r="D53" s="187">
        <v>0.74</v>
      </c>
    </row>
    <row r="54" spans="1:4" ht="12">
      <c r="A54" s="185" t="s">
        <v>40</v>
      </c>
      <c r="B54" s="2" t="s">
        <v>50</v>
      </c>
      <c r="C54" s="3" t="s">
        <v>27</v>
      </c>
      <c r="D54" s="186">
        <v>390</v>
      </c>
    </row>
    <row r="55" spans="1:4" ht="12">
      <c r="A55" s="185" t="s">
        <v>41</v>
      </c>
      <c r="B55" s="5" t="s">
        <v>51</v>
      </c>
      <c r="C55" s="4" t="s">
        <v>27</v>
      </c>
      <c r="D55" s="186">
        <v>605</v>
      </c>
    </row>
    <row r="56" spans="1:4" ht="12">
      <c r="A56" s="185" t="s">
        <v>42</v>
      </c>
      <c r="B56" s="2" t="s">
        <v>52</v>
      </c>
      <c r="C56" s="3" t="s">
        <v>27</v>
      </c>
      <c r="D56" s="186">
        <v>224</v>
      </c>
    </row>
    <row r="57" spans="1:4" ht="12">
      <c r="A57" s="185" t="s">
        <v>43</v>
      </c>
      <c r="B57" s="2" t="s">
        <v>53</v>
      </c>
      <c r="C57" s="3" t="s">
        <v>27</v>
      </c>
      <c r="D57" s="186">
        <v>79</v>
      </c>
    </row>
    <row r="58" spans="1:4" ht="12">
      <c r="A58" s="185" t="s">
        <v>189</v>
      </c>
      <c r="B58" s="2" t="s">
        <v>190</v>
      </c>
      <c r="C58" s="3" t="s">
        <v>27</v>
      </c>
      <c r="D58" s="186">
        <v>34</v>
      </c>
    </row>
    <row r="59" spans="1:4" ht="12">
      <c r="A59" s="185" t="s">
        <v>91</v>
      </c>
      <c r="B59" s="5" t="s">
        <v>92</v>
      </c>
      <c r="C59" s="3" t="s">
        <v>27</v>
      </c>
      <c r="D59" s="186">
        <v>6</v>
      </c>
    </row>
    <row r="60" spans="1:4" ht="12">
      <c r="A60" s="185" t="s">
        <v>89</v>
      </c>
      <c r="B60" s="5" t="s">
        <v>54</v>
      </c>
      <c r="C60" s="4" t="s">
        <v>88</v>
      </c>
      <c r="D60" s="192">
        <v>0.573</v>
      </c>
    </row>
    <row r="61" spans="1:4" ht="12">
      <c r="A61" s="185" t="s">
        <v>102</v>
      </c>
      <c r="B61" s="5" t="s">
        <v>104</v>
      </c>
      <c r="C61" s="4" t="s">
        <v>5</v>
      </c>
      <c r="D61" s="186">
        <v>23</v>
      </c>
    </row>
    <row r="62" spans="1:4" ht="12">
      <c r="A62" s="185" t="s">
        <v>101</v>
      </c>
      <c r="B62" s="5" t="s">
        <v>103</v>
      </c>
      <c r="C62" s="4" t="s">
        <v>27</v>
      </c>
      <c r="D62" s="186">
        <v>1905</v>
      </c>
    </row>
    <row r="63" spans="1:5" ht="12">
      <c r="A63" s="181"/>
      <c r="B63" s="182"/>
      <c r="C63" s="183"/>
      <c r="D63" s="184"/>
      <c r="E63" s="43"/>
    </row>
    <row r="64" spans="1:5" ht="12">
      <c r="A64" s="181"/>
      <c r="B64" s="182"/>
      <c r="C64" s="183"/>
      <c r="D64" s="184"/>
      <c r="E64" s="43"/>
    </row>
    <row r="65" spans="1:5" ht="12">
      <c r="A65" s="181"/>
      <c r="B65" s="182"/>
      <c r="C65" s="183"/>
      <c r="D65" s="184"/>
      <c r="E65" s="43"/>
    </row>
    <row r="66" spans="1:5" ht="12">
      <c r="A66" s="181"/>
      <c r="B66" s="182"/>
      <c r="C66" s="183"/>
      <c r="D66" s="184"/>
      <c r="E66" s="43"/>
    </row>
    <row r="67" spans="1:5" ht="12">
      <c r="A67" s="181"/>
      <c r="B67" s="182"/>
      <c r="C67" s="183"/>
      <c r="D67" s="184"/>
      <c r="E67" s="43"/>
    </row>
    <row r="68" spans="1:5" ht="12">
      <c r="A68" s="43"/>
      <c r="B68" s="43"/>
      <c r="C68" s="43"/>
      <c r="D68" s="193"/>
      <c r="E68" s="43"/>
    </row>
    <row r="69" spans="1:5" ht="12">
      <c r="A69" s="43"/>
      <c r="B69" s="43"/>
      <c r="C69" s="43"/>
      <c r="D69" s="193"/>
      <c r="E69" s="43"/>
    </row>
    <row r="70" s="43" customFormat="1" ht="12">
      <c r="D70" s="193"/>
    </row>
    <row r="71" s="43" customFormat="1" ht="12">
      <c r="D71" s="193"/>
    </row>
    <row r="72" spans="1:4" s="43" customFormat="1" ht="12">
      <c r="A72" s="181"/>
      <c r="B72" s="190"/>
      <c r="C72" s="191"/>
      <c r="D72" s="184"/>
    </row>
    <row r="73" spans="1:4" s="43" customFormat="1" ht="12">
      <c r="A73" s="181"/>
      <c r="B73" s="190"/>
      <c r="C73" s="191"/>
      <c r="D73" s="184"/>
    </row>
    <row r="74" spans="1:4" s="43" customFormat="1" ht="12">
      <c r="A74" s="181"/>
      <c r="B74" s="190"/>
      <c r="C74" s="191"/>
      <c r="D74" s="184"/>
    </row>
    <row r="75" spans="1:4" s="43" customFormat="1" ht="12">
      <c r="A75" s="181"/>
      <c r="B75" s="190"/>
      <c r="C75" s="191"/>
      <c r="D75" s="184"/>
    </row>
    <row r="76" spans="1:4" s="43" customFormat="1" ht="12">
      <c r="A76" s="181"/>
      <c r="B76" s="190"/>
      <c r="C76" s="191"/>
      <c r="D76" s="184"/>
    </row>
    <row r="77" spans="1:4" s="43" customFormat="1" ht="12">
      <c r="A77" s="181"/>
      <c r="B77" s="190"/>
      <c r="C77" s="191"/>
      <c r="D77" s="184"/>
    </row>
    <row r="78" spans="1:4" s="43" customFormat="1" ht="12">
      <c r="A78" s="181"/>
      <c r="B78" s="190"/>
      <c r="C78" s="191"/>
      <c r="D78" s="184"/>
    </row>
    <row r="79" s="43" customFormat="1" ht="12">
      <c r="D79" s="193"/>
    </row>
  </sheetData>
  <sheetProtection/>
  <mergeCells count="1">
    <mergeCell ref="A1:D1"/>
  </mergeCells>
  <printOptions/>
  <pageMargins left="0.5" right="0.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85"/>
  <sheetViews>
    <sheetView tabSelected="1" zoomScale="90" zoomScaleNormal="90" zoomScalePageLayoutView="0" workbookViewId="0" topLeftCell="A1">
      <selection activeCell="F8" sqref="F8"/>
    </sheetView>
  </sheetViews>
  <sheetFormatPr defaultColWidth="9.140625" defaultRowHeight="15"/>
  <cols>
    <col min="1" max="1" width="12.28125" style="9" customWidth="1"/>
    <col min="2" max="2" width="10.421875" style="10" customWidth="1"/>
    <col min="3" max="3" width="63.28125" style="1" customWidth="1"/>
    <col min="4" max="4" width="7.57421875" style="1" customWidth="1"/>
    <col min="5" max="5" width="11.7109375" style="7" customWidth="1"/>
    <col min="6" max="6" width="14.7109375" style="8" customWidth="1"/>
    <col min="7" max="7" width="20.00390625" style="8" customWidth="1"/>
    <col min="8" max="16384" width="9.140625" style="1" customWidth="1"/>
  </cols>
  <sheetData>
    <row r="2" spans="1:8" s="11" customFormat="1" ht="12.75" customHeight="1">
      <c r="A2" s="231" t="s">
        <v>226</v>
      </c>
      <c r="B2" s="231"/>
      <c r="C2" s="231"/>
      <c r="D2" s="231"/>
      <c r="E2" s="231"/>
      <c r="F2" s="231"/>
      <c r="G2" s="231"/>
      <c r="H2" s="12"/>
    </row>
    <row r="3" spans="1:256" s="11" customFormat="1" ht="13.5" customHeight="1">
      <c r="A3" s="231" t="s">
        <v>194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  <c r="DT3" s="237"/>
      <c r="DU3" s="237"/>
      <c r="DV3" s="237"/>
      <c r="DW3" s="237"/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237"/>
      <c r="FG3" s="237"/>
      <c r="FH3" s="237"/>
      <c r="FI3" s="237"/>
      <c r="FJ3" s="237"/>
      <c r="FK3" s="237"/>
      <c r="FL3" s="237"/>
      <c r="FM3" s="237"/>
      <c r="FN3" s="237"/>
      <c r="FO3" s="237"/>
      <c r="FP3" s="237"/>
      <c r="FQ3" s="237"/>
      <c r="FR3" s="237"/>
      <c r="FS3" s="237"/>
      <c r="FT3" s="237"/>
      <c r="FU3" s="237"/>
      <c r="FV3" s="237"/>
      <c r="FW3" s="237"/>
      <c r="FX3" s="237"/>
      <c r="FY3" s="237"/>
      <c r="FZ3" s="237"/>
      <c r="GA3" s="237"/>
      <c r="GB3" s="237"/>
      <c r="GC3" s="237"/>
      <c r="GD3" s="237"/>
      <c r="GE3" s="237"/>
      <c r="GF3" s="237"/>
      <c r="GG3" s="237"/>
      <c r="GH3" s="237"/>
      <c r="GI3" s="237"/>
      <c r="GJ3" s="237"/>
      <c r="GK3" s="237"/>
      <c r="GL3" s="237"/>
      <c r="GM3" s="237"/>
      <c r="GN3" s="237"/>
      <c r="GO3" s="237"/>
      <c r="GP3" s="237"/>
      <c r="GQ3" s="237"/>
      <c r="GR3" s="237"/>
      <c r="GS3" s="237"/>
      <c r="GT3" s="237"/>
      <c r="GU3" s="237"/>
      <c r="GV3" s="237"/>
      <c r="GW3" s="237"/>
      <c r="GX3" s="237"/>
      <c r="GY3" s="237"/>
      <c r="GZ3" s="237"/>
      <c r="HA3" s="237"/>
      <c r="HB3" s="237"/>
      <c r="HC3" s="237"/>
      <c r="HD3" s="237"/>
      <c r="HE3" s="237"/>
      <c r="HF3" s="237"/>
      <c r="HG3" s="237"/>
      <c r="HH3" s="237"/>
      <c r="HI3" s="237"/>
      <c r="HJ3" s="237"/>
      <c r="HK3" s="237"/>
      <c r="HL3" s="237"/>
      <c r="HM3" s="237"/>
      <c r="HN3" s="237"/>
      <c r="HO3" s="237"/>
      <c r="HP3" s="237"/>
      <c r="HQ3" s="237"/>
      <c r="HR3" s="237"/>
      <c r="HS3" s="237"/>
      <c r="HT3" s="237"/>
      <c r="HU3" s="237"/>
      <c r="HV3" s="237"/>
      <c r="HW3" s="237"/>
      <c r="HX3" s="237"/>
      <c r="HY3" s="237"/>
      <c r="HZ3" s="237"/>
      <c r="IA3" s="237"/>
      <c r="IB3" s="237"/>
      <c r="IC3" s="237"/>
      <c r="ID3" s="237"/>
      <c r="IE3" s="237"/>
      <c r="IF3" s="237"/>
      <c r="IG3" s="237"/>
      <c r="IH3" s="237"/>
      <c r="II3" s="237"/>
      <c r="IJ3" s="237"/>
      <c r="IK3" s="237"/>
      <c r="IL3" s="237"/>
      <c r="IM3" s="237"/>
      <c r="IN3" s="237"/>
      <c r="IO3" s="237"/>
      <c r="IP3" s="237"/>
      <c r="IQ3" s="237"/>
      <c r="IR3" s="237"/>
      <c r="IS3" s="238"/>
      <c r="IT3" s="238"/>
      <c r="IU3" s="238"/>
      <c r="IV3" s="238"/>
    </row>
    <row r="4" spans="1:8" s="11" customFormat="1" ht="12.75" customHeight="1">
      <c r="A4" s="231" t="s">
        <v>195</v>
      </c>
      <c r="B4" s="231"/>
      <c r="C4" s="231"/>
      <c r="D4" s="231"/>
      <c r="E4" s="231"/>
      <c r="F4" s="231"/>
      <c r="G4" s="231"/>
      <c r="H4" s="12"/>
    </row>
    <row r="5" spans="1:256" s="11" customFormat="1" ht="12.75" customHeight="1" thickBot="1">
      <c r="A5" s="39"/>
      <c r="B5" s="62"/>
      <c r="C5" s="39"/>
      <c r="D5" s="39"/>
      <c r="E5" s="39"/>
      <c r="F5" s="62"/>
      <c r="G5" s="62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56" s="10" customFormat="1" ht="27.75" customHeight="1" thickBot="1">
      <c r="A6" s="208" t="s">
        <v>0</v>
      </c>
      <c r="B6" s="209" t="s">
        <v>1</v>
      </c>
      <c r="C6" s="210" t="s">
        <v>2</v>
      </c>
      <c r="D6" s="210" t="s">
        <v>3</v>
      </c>
      <c r="E6" s="210" t="s">
        <v>4</v>
      </c>
      <c r="F6" s="208" t="s">
        <v>227</v>
      </c>
      <c r="G6" s="208" t="s">
        <v>129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</row>
    <row r="7" spans="1:56" s="10" customFormat="1" ht="18.75" customHeight="1" thickBot="1">
      <c r="A7" s="232" t="s">
        <v>235</v>
      </c>
      <c r="B7" s="233"/>
      <c r="C7" s="233"/>
      <c r="D7" s="233"/>
      <c r="E7" s="233"/>
      <c r="F7" s="233"/>
      <c r="G7" s="234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</row>
    <row r="8" spans="1:56" s="10" customFormat="1" ht="10.5" customHeight="1">
      <c r="A8" s="200">
        <v>1</v>
      </c>
      <c r="B8" s="201" t="s">
        <v>58</v>
      </c>
      <c r="C8" s="203" t="s">
        <v>217</v>
      </c>
      <c r="D8" s="202" t="s">
        <v>27</v>
      </c>
      <c r="E8" s="202">
        <v>331</v>
      </c>
      <c r="F8" s="274"/>
      <c r="G8" s="207">
        <f aca="true" t="shared" si="0" ref="G8:G31">E8*F8</f>
        <v>0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</row>
    <row r="9" spans="1:7" s="11" customFormat="1" ht="12" customHeight="1">
      <c r="A9" s="44">
        <f>A8+1</f>
        <v>2</v>
      </c>
      <c r="B9" s="197" t="s">
        <v>57</v>
      </c>
      <c r="C9" s="46" t="s">
        <v>60</v>
      </c>
      <c r="D9" s="47" t="s">
        <v>27</v>
      </c>
      <c r="E9" s="48">
        <v>175</v>
      </c>
      <c r="F9" s="275"/>
      <c r="G9" s="50">
        <f t="shared" si="0"/>
        <v>0</v>
      </c>
    </row>
    <row r="10" spans="1:7" s="11" customFormat="1" ht="12" customHeight="1">
      <c r="A10" s="44">
        <f>A9+1</f>
        <v>3</v>
      </c>
      <c r="B10" s="197" t="s">
        <v>61</v>
      </c>
      <c r="C10" s="46" t="s">
        <v>62</v>
      </c>
      <c r="D10" s="47" t="s">
        <v>5</v>
      </c>
      <c r="E10" s="48">
        <v>2</v>
      </c>
      <c r="F10" s="275"/>
      <c r="G10" s="50">
        <f t="shared" si="0"/>
        <v>0</v>
      </c>
    </row>
    <row r="11" spans="1:7" s="11" customFormat="1" ht="12" customHeight="1">
      <c r="A11" s="44">
        <f aca="true" t="shared" si="1" ref="A11:A31">A10+1</f>
        <v>4</v>
      </c>
      <c r="B11" s="197" t="s">
        <v>6</v>
      </c>
      <c r="C11" s="46" t="s">
        <v>7</v>
      </c>
      <c r="D11" s="47" t="s">
        <v>8</v>
      </c>
      <c r="E11" s="196">
        <v>0.084</v>
      </c>
      <c r="F11" s="275"/>
      <c r="G11" s="50">
        <f t="shared" si="0"/>
        <v>0</v>
      </c>
    </row>
    <row r="12" spans="1:7" s="11" customFormat="1" ht="12">
      <c r="A12" s="44">
        <f t="shared" si="1"/>
        <v>5</v>
      </c>
      <c r="B12" s="197" t="s">
        <v>9</v>
      </c>
      <c r="C12" s="46" t="s">
        <v>209</v>
      </c>
      <c r="D12" s="47" t="s">
        <v>11</v>
      </c>
      <c r="E12" s="48">
        <v>9</v>
      </c>
      <c r="F12" s="275"/>
      <c r="G12" s="50">
        <f t="shared" si="0"/>
        <v>0</v>
      </c>
    </row>
    <row r="13" spans="1:7" s="11" customFormat="1" ht="12">
      <c r="A13" s="44">
        <f t="shared" si="1"/>
        <v>6</v>
      </c>
      <c r="B13" s="197" t="s">
        <v>178</v>
      </c>
      <c r="C13" s="46" t="s">
        <v>224</v>
      </c>
      <c r="D13" s="47" t="s">
        <v>5</v>
      </c>
      <c r="E13" s="48">
        <v>1</v>
      </c>
      <c r="F13" s="275"/>
      <c r="G13" s="50">
        <f t="shared" si="0"/>
        <v>0</v>
      </c>
    </row>
    <row r="14" spans="1:7" s="11" customFormat="1" ht="12">
      <c r="A14" s="44">
        <f t="shared" si="1"/>
        <v>7</v>
      </c>
      <c r="B14" s="197" t="s">
        <v>185</v>
      </c>
      <c r="C14" s="46" t="s">
        <v>197</v>
      </c>
      <c r="D14" s="47" t="s">
        <v>5</v>
      </c>
      <c r="E14" s="48">
        <v>11</v>
      </c>
      <c r="F14" s="275"/>
      <c r="G14" s="50">
        <f t="shared" si="0"/>
        <v>0</v>
      </c>
    </row>
    <row r="15" spans="1:7" s="11" customFormat="1" ht="12">
      <c r="A15" s="44">
        <f t="shared" si="1"/>
        <v>8</v>
      </c>
      <c r="B15" s="197" t="s">
        <v>185</v>
      </c>
      <c r="C15" s="46" t="s">
        <v>198</v>
      </c>
      <c r="D15" s="47" t="s">
        <v>5</v>
      </c>
      <c r="E15" s="48">
        <v>1</v>
      </c>
      <c r="F15" s="275"/>
      <c r="G15" s="50">
        <f t="shared" si="0"/>
        <v>0</v>
      </c>
    </row>
    <row r="16" spans="1:7" s="11" customFormat="1" ht="12">
      <c r="A16" s="44">
        <f t="shared" si="1"/>
        <v>9</v>
      </c>
      <c r="B16" s="197" t="s">
        <v>144</v>
      </c>
      <c r="C16" s="46" t="s">
        <v>196</v>
      </c>
      <c r="D16" s="47" t="s">
        <v>27</v>
      </c>
      <c r="E16" s="48">
        <v>200</v>
      </c>
      <c r="F16" s="275"/>
      <c r="G16" s="50">
        <f t="shared" si="0"/>
        <v>0</v>
      </c>
    </row>
    <row r="17" spans="1:7" s="11" customFormat="1" ht="12">
      <c r="A17" s="44">
        <f t="shared" si="1"/>
        <v>10</v>
      </c>
      <c r="B17" s="197" t="s">
        <v>144</v>
      </c>
      <c r="C17" s="46" t="s">
        <v>164</v>
      </c>
      <c r="D17" s="47" t="s">
        <v>27</v>
      </c>
      <c r="E17" s="48">
        <v>33</v>
      </c>
      <c r="F17" s="275"/>
      <c r="G17" s="50">
        <f t="shared" si="0"/>
        <v>0</v>
      </c>
    </row>
    <row r="18" spans="1:7" s="11" customFormat="1" ht="12">
      <c r="A18" s="44">
        <f t="shared" si="1"/>
        <v>11</v>
      </c>
      <c r="B18" s="197" t="s">
        <v>182</v>
      </c>
      <c r="C18" s="46" t="s">
        <v>199</v>
      </c>
      <c r="D18" s="47" t="s">
        <v>27</v>
      </c>
      <c r="E18" s="48">
        <v>8</v>
      </c>
      <c r="F18" s="275"/>
      <c r="G18" s="50">
        <f t="shared" si="0"/>
        <v>0</v>
      </c>
    </row>
    <row r="19" spans="1:7" s="11" customFormat="1" ht="12">
      <c r="A19" s="44">
        <f t="shared" si="1"/>
        <v>12</v>
      </c>
      <c r="B19" s="197" t="s">
        <v>214</v>
      </c>
      <c r="C19" s="46" t="s">
        <v>215</v>
      </c>
      <c r="D19" s="47" t="s">
        <v>27</v>
      </c>
      <c r="E19" s="48">
        <v>48</v>
      </c>
      <c r="F19" s="275"/>
      <c r="G19" s="50">
        <f t="shared" si="0"/>
        <v>0</v>
      </c>
    </row>
    <row r="20" spans="1:7" s="11" customFormat="1" ht="12">
      <c r="A20" s="44">
        <f t="shared" si="1"/>
        <v>13</v>
      </c>
      <c r="B20" s="197" t="s">
        <v>212</v>
      </c>
      <c r="C20" s="46" t="s">
        <v>213</v>
      </c>
      <c r="D20" s="47" t="s">
        <v>27</v>
      </c>
      <c r="E20" s="48">
        <v>140</v>
      </c>
      <c r="F20" s="275"/>
      <c r="G20" s="50">
        <f t="shared" si="0"/>
        <v>0</v>
      </c>
    </row>
    <row r="21" spans="1:7" s="11" customFormat="1" ht="12">
      <c r="A21" s="44">
        <f t="shared" si="1"/>
        <v>14</v>
      </c>
      <c r="B21" s="197" t="s">
        <v>69</v>
      </c>
      <c r="C21" s="46" t="s">
        <v>222</v>
      </c>
      <c r="D21" s="47" t="s">
        <v>27</v>
      </c>
      <c r="E21" s="48">
        <v>144</v>
      </c>
      <c r="F21" s="275"/>
      <c r="G21" s="50">
        <f t="shared" si="0"/>
        <v>0</v>
      </c>
    </row>
    <row r="22" spans="1:7" s="11" customFormat="1" ht="12">
      <c r="A22" s="44">
        <f t="shared" si="1"/>
        <v>15</v>
      </c>
      <c r="B22" s="197" t="s">
        <v>210</v>
      </c>
      <c r="C22" s="46" t="s">
        <v>211</v>
      </c>
      <c r="D22" s="47" t="s">
        <v>27</v>
      </c>
      <c r="E22" s="48">
        <v>120</v>
      </c>
      <c r="F22" s="275"/>
      <c r="G22" s="50">
        <f t="shared" si="0"/>
        <v>0</v>
      </c>
    </row>
    <row r="23" spans="1:7" s="11" customFormat="1" ht="12">
      <c r="A23" s="44">
        <f t="shared" si="1"/>
        <v>16</v>
      </c>
      <c r="B23" s="197"/>
      <c r="C23" s="46" t="s">
        <v>221</v>
      </c>
      <c r="D23" s="47" t="s">
        <v>5</v>
      </c>
      <c r="E23" s="48">
        <v>1</v>
      </c>
      <c r="F23" s="275"/>
      <c r="G23" s="50">
        <f t="shared" si="0"/>
        <v>0</v>
      </c>
    </row>
    <row r="24" spans="1:7" s="11" customFormat="1" ht="12" customHeight="1">
      <c r="A24" s="44">
        <f t="shared" si="1"/>
        <v>17</v>
      </c>
      <c r="B24" s="197" t="s">
        <v>192</v>
      </c>
      <c r="C24" s="46" t="s">
        <v>193</v>
      </c>
      <c r="D24" s="47" t="s">
        <v>12</v>
      </c>
      <c r="E24" s="48">
        <v>120</v>
      </c>
      <c r="F24" s="275"/>
      <c r="G24" s="50">
        <f t="shared" si="0"/>
        <v>0</v>
      </c>
    </row>
    <row r="25" spans="1:7" s="11" customFormat="1" ht="12">
      <c r="A25" s="44">
        <f t="shared" si="1"/>
        <v>18</v>
      </c>
      <c r="B25" s="197"/>
      <c r="C25" s="46" t="s">
        <v>200</v>
      </c>
      <c r="D25" s="47" t="s">
        <v>201</v>
      </c>
      <c r="E25" s="48">
        <v>650</v>
      </c>
      <c r="F25" s="275"/>
      <c r="G25" s="50">
        <f t="shared" si="0"/>
        <v>0</v>
      </c>
    </row>
    <row r="26" spans="1:7" s="11" customFormat="1" ht="12">
      <c r="A26" s="44">
        <f t="shared" si="1"/>
        <v>19</v>
      </c>
      <c r="B26" s="197"/>
      <c r="C26" s="46" t="s">
        <v>202</v>
      </c>
      <c r="D26" s="47" t="s">
        <v>201</v>
      </c>
      <c r="E26" s="48">
        <v>150</v>
      </c>
      <c r="F26" s="275"/>
      <c r="G26" s="50">
        <f t="shared" si="0"/>
        <v>0</v>
      </c>
    </row>
    <row r="27" spans="1:7" s="11" customFormat="1" ht="12">
      <c r="A27" s="44">
        <f t="shared" si="1"/>
        <v>20</v>
      </c>
      <c r="B27" s="197"/>
      <c r="C27" s="46" t="s">
        <v>203</v>
      </c>
      <c r="D27" s="47" t="s">
        <v>201</v>
      </c>
      <c r="E27" s="48">
        <v>510</v>
      </c>
      <c r="F27" s="275"/>
      <c r="G27" s="50">
        <f t="shared" si="0"/>
        <v>0</v>
      </c>
    </row>
    <row r="28" spans="1:7" s="11" customFormat="1" ht="12">
      <c r="A28" s="44">
        <f t="shared" si="1"/>
        <v>21</v>
      </c>
      <c r="B28" s="197"/>
      <c r="C28" s="46" t="s">
        <v>204</v>
      </c>
      <c r="D28" s="47" t="s">
        <v>11</v>
      </c>
      <c r="E28" s="48">
        <v>212</v>
      </c>
      <c r="F28" s="275"/>
      <c r="G28" s="50">
        <f t="shared" si="0"/>
        <v>0</v>
      </c>
    </row>
    <row r="29" spans="1:7" s="11" customFormat="1" ht="12">
      <c r="A29" s="44">
        <f t="shared" si="1"/>
        <v>22</v>
      </c>
      <c r="B29" s="197" t="s">
        <v>225</v>
      </c>
      <c r="C29" s="46" t="s">
        <v>223</v>
      </c>
      <c r="D29" s="47" t="s">
        <v>11</v>
      </c>
      <c r="E29" s="48">
        <v>14</v>
      </c>
      <c r="F29" s="275"/>
      <c r="G29" s="50">
        <f t="shared" si="0"/>
        <v>0</v>
      </c>
    </row>
    <row r="30" spans="1:7" s="11" customFormat="1" ht="12">
      <c r="A30" s="44">
        <f t="shared" si="1"/>
        <v>23</v>
      </c>
      <c r="B30" s="197"/>
      <c r="C30" s="46" t="s">
        <v>220</v>
      </c>
      <c r="D30" s="47" t="s">
        <v>5</v>
      </c>
      <c r="E30" s="48">
        <v>1</v>
      </c>
      <c r="F30" s="275"/>
      <c r="G30" s="50">
        <f t="shared" si="0"/>
        <v>0</v>
      </c>
    </row>
    <row r="31" spans="1:7" s="11" customFormat="1" ht="12">
      <c r="A31" s="44">
        <f t="shared" si="1"/>
        <v>24</v>
      </c>
      <c r="B31" s="197" t="s">
        <v>216</v>
      </c>
      <c r="C31" s="55" t="s">
        <v>207</v>
      </c>
      <c r="D31" s="56" t="s">
        <v>5</v>
      </c>
      <c r="E31" s="48">
        <v>5</v>
      </c>
      <c r="F31" s="275"/>
      <c r="G31" s="50">
        <f t="shared" si="0"/>
        <v>0</v>
      </c>
    </row>
    <row r="32" spans="1:7" s="11" customFormat="1" ht="15.75" customHeight="1" thickBot="1">
      <c r="A32" s="211"/>
      <c r="B32" s="212"/>
      <c r="C32" s="235" t="s">
        <v>228</v>
      </c>
      <c r="D32" s="235"/>
      <c r="E32" s="235"/>
      <c r="F32" s="235"/>
      <c r="G32" s="213">
        <f>SUM(G8:G31)</f>
        <v>0</v>
      </c>
    </row>
    <row r="33" spans="1:56" s="10" customFormat="1" ht="27.75" customHeight="1" thickBot="1">
      <c r="A33" s="208" t="s">
        <v>0</v>
      </c>
      <c r="B33" s="209" t="s">
        <v>1</v>
      </c>
      <c r="C33" s="210" t="s">
        <v>2</v>
      </c>
      <c r="D33" s="210" t="s">
        <v>3</v>
      </c>
      <c r="E33" s="210" t="s">
        <v>4</v>
      </c>
      <c r="F33" s="208" t="s">
        <v>227</v>
      </c>
      <c r="G33" s="208" t="s">
        <v>129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</row>
    <row r="34" spans="1:56" s="10" customFormat="1" ht="18.75" customHeight="1" thickBot="1">
      <c r="A34" s="232" t="s">
        <v>234</v>
      </c>
      <c r="B34" s="233"/>
      <c r="C34" s="233"/>
      <c r="D34" s="233"/>
      <c r="E34" s="233"/>
      <c r="F34" s="233"/>
      <c r="G34" s="234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</row>
    <row r="35" spans="1:7" s="11" customFormat="1" ht="12">
      <c r="A35" s="44">
        <f>A31+1</f>
        <v>25</v>
      </c>
      <c r="B35" s="197" t="s">
        <v>46</v>
      </c>
      <c r="C35" s="46" t="s">
        <v>208</v>
      </c>
      <c r="D35" s="47" t="s">
        <v>5</v>
      </c>
      <c r="E35" s="48">
        <v>14</v>
      </c>
      <c r="F35" s="275"/>
      <c r="G35" s="50">
        <f>E35*F35</f>
        <v>0</v>
      </c>
    </row>
    <row r="36" spans="1:7" s="11" customFormat="1" ht="12">
      <c r="A36" s="44">
        <f>A35+1</f>
        <v>26</v>
      </c>
      <c r="B36" s="197" t="s">
        <v>218</v>
      </c>
      <c r="C36" s="55" t="s">
        <v>219</v>
      </c>
      <c r="D36" s="56" t="s">
        <v>5</v>
      </c>
      <c r="E36" s="48">
        <v>8</v>
      </c>
      <c r="F36" s="275"/>
      <c r="G36" s="50">
        <f>E36*F36</f>
        <v>0</v>
      </c>
    </row>
    <row r="37" spans="1:7" s="11" customFormat="1" ht="12">
      <c r="A37" s="44">
        <f>A36+1</f>
        <v>27</v>
      </c>
      <c r="B37" s="197" t="s">
        <v>105</v>
      </c>
      <c r="C37" s="46" t="s">
        <v>206</v>
      </c>
      <c r="D37" s="47" t="s">
        <v>5</v>
      </c>
      <c r="E37" s="48">
        <v>2</v>
      </c>
      <c r="F37" s="275"/>
      <c r="G37" s="50">
        <f>E37*F37</f>
        <v>0</v>
      </c>
    </row>
    <row r="38" spans="1:7" s="11" customFormat="1" ht="12">
      <c r="A38" s="44">
        <f>A37+1</f>
        <v>28</v>
      </c>
      <c r="B38" s="197" t="s">
        <v>106</v>
      </c>
      <c r="C38" s="46" t="s">
        <v>205</v>
      </c>
      <c r="D38" s="47" t="s">
        <v>5</v>
      </c>
      <c r="E38" s="48">
        <v>4</v>
      </c>
      <c r="F38" s="275"/>
      <c r="G38" s="50">
        <f>E38*F38</f>
        <v>0</v>
      </c>
    </row>
    <row r="39" spans="1:7" s="11" customFormat="1" ht="15.75" customHeight="1" thickBot="1">
      <c r="A39" s="220"/>
      <c r="B39" s="221"/>
      <c r="C39" s="235" t="s">
        <v>229</v>
      </c>
      <c r="D39" s="235"/>
      <c r="E39" s="235"/>
      <c r="F39" s="235"/>
      <c r="G39" s="213">
        <f>SUM(G35:G38)</f>
        <v>0</v>
      </c>
    </row>
    <row r="40" spans="1:7" s="11" customFormat="1" ht="12">
      <c r="A40" s="215">
        <f>A38+1</f>
        <v>29</v>
      </c>
      <c r="B40" s="216" t="s">
        <v>237</v>
      </c>
      <c r="C40" s="217" t="s">
        <v>236</v>
      </c>
      <c r="D40" s="218" t="s">
        <v>45</v>
      </c>
      <c r="E40" s="219">
        <v>1</v>
      </c>
      <c r="F40" s="274"/>
      <c r="G40" s="50">
        <f>E40*F40</f>
        <v>0</v>
      </c>
    </row>
    <row r="41" spans="1:7" s="11" customFormat="1" ht="12">
      <c r="A41" s="215">
        <f>A40+1</f>
        <v>30</v>
      </c>
      <c r="B41" s="216" t="s">
        <v>238</v>
      </c>
      <c r="C41" s="217" t="s">
        <v>239</v>
      </c>
      <c r="D41" s="218"/>
      <c r="E41" s="219"/>
      <c r="F41" s="274"/>
      <c r="G41" s="50"/>
    </row>
    <row r="42" spans="1:7" s="11" customFormat="1" ht="12">
      <c r="A42" s="215">
        <f>A41+1</f>
        <v>31</v>
      </c>
      <c r="B42" s="197"/>
      <c r="C42" s="46" t="s">
        <v>230</v>
      </c>
      <c r="D42" s="47" t="s">
        <v>45</v>
      </c>
      <c r="E42" s="48">
        <v>1</v>
      </c>
      <c r="F42" s="275"/>
      <c r="G42" s="50">
        <f>E42*F42</f>
        <v>0</v>
      </c>
    </row>
    <row r="43" spans="1:7" s="11" customFormat="1" ht="12">
      <c r="A43" s="215">
        <f>A42+1</f>
        <v>32</v>
      </c>
      <c r="B43" s="197"/>
      <c r="C43" s="46" t="s">
        <v>231</v>
      </c>
      <c r="D43" s="47" t="s">
        <v>45</v>
      </c>
      <c r="E43" s="48">
        <v>1</v>
      </c>
      <c r="F43" s="275"/>
      <c r="G43" s="50">
        <f>E43*F43</f>
        <v>0</v>
      </c>
    </row>
    <row r="44" spans="1:7" s="11" customFormat="1" ht="15.75" customHeight="1" thickBot="1">
      <c r="A44" s="224"/>
      <c r="B44" s="225"/>
      <c r="C44" s="236" t="s">
        <v>232</v>
      </c>
      <c r="D44" s="236"/>
      <c r="E44" s="236"/>
      <c r="F44" s="236"/>
      <c r="G44" s="213">
        <f>SUM(G39:G43)</f>
        <v>0</v>
      </c>
    </row>
    <row r="45" spans="1:9" s="11" customFormat="1" ht="27" customHeight="1" thickBot="1">
      <c r="A45" s="222" t="s">
        <v>124</v>
      </c>
      <c r="B45" s="223"/>
      <c r="C45" s="229" t="s">
        <v>233</v>
      </c>
      <c r="D45" s="229"/>
      <c r="E45" s="229"/>
      <c r="F45" s="230"/>
      <c r="G45" s="214">
        <f>(G32+G39+G44)</f>
        <v>0</v>
      </c>
      <c r="I45" s="180"/>
    </row>
    <row r="46" spans="1:7" s="11" customFormat="1" ht="15.75" thickTop="1">
      <c r="A46" s="195"/>
      <c r="B46" s="198"/>
      <c r="C46" s="159"/>
      <c r="D46" s="25"/>
      <c r="E46" s="26"/>
      <c r="F46" s="26"/>
      <c r="G46" s="27"/>
    </row>
    <row r="47" spans="1:9" s="11" customFormat="1" ht="12" customHeight="1">
      <c r="A47" s="205"/>
      <c r="B47" s="199"/>
      <c r="C47" s="1"/>
      <c r="D47" s="1"/>
      <c r="E47" s="7"/>
      <c r="F47" s="8"/>
      <c r="G47" s="8"/>
      <c r="I47" s="180"/>
    </row>
    <row r="48" spans="1:7" s="11" customFormat="1" ht="12">
      <c r="A48" s="204"/>
      <c r="B48" s="199"/>
      <c r="C48" s="1"/>
      <c r="D48" s="1"/>
      <c r="E48" s="7"/>
      <c r="F48" s="8"/>
      <c r="G48" s="8"/>
    </row>
    <row r="49" spans="1:7" s="11" customFormat="1" ht="12">
      <c r="A49" s="206"/>
      <c r="B49" s="10"/>
      <c r="C49" s="1"/>
      <c r="D49" s="1"/>
      <c r="E49" s="7"/>
      <c r="F49" s="8"/>
      <c r="G49" s="8"/>
    </row>
    <row r="50" spans="1:7" s="11" customFormat="1" ht="12">
      <c r="A50" s="206"/>
      <c r="B50" s="10"/>
      <c r="C50" s="1"/>
      <c r="D50" s="1"/>
      <c r="E50" s="7"/>
      <c r="F50" s="8"/>
      <c r="G50" s="8"/>
    </row>
    <row r="51" spans="1:7" s="11" customFormat="1" ht="12">
      <c r="A51" s="206"/>
      <c r="B51" s="10"/>
      <c r="C51" s="1"/>
      <c r="D51" s="1"/>
      <c r="E51" s="7"/>
      <c r="F51" s="8"/>
      <c r="G51" s="8"/>
    </row>
    <row r="52" spans="1:7" s="11" customFormat="1" ht="12">
      <c r="A52" s="9"/>
      <c r="B52" s="10"/>
      <c r="C52" s="1"/>
      <c r="D52" s="1"/>
      <c r="E52" s="7"/>
      <c r="F52" s="8"/>
      <c r="G52" s="8"/>
    </row>
    <row r="53" spans="1:7" s="11" customFormat="1" ht="12">
      <c r="A53" s="9"/>
      <c r="B53" s="10"/>
      <c r="C53" s="1"/>
      <c r="D53" s="1"/>
      <c r="E53" s="7"/>
      <c r="F53" s="8"/>
      <c r="G53" s="8"/>
    </row>
    <row r="54" spans="1:7" s="11" customFormat="1" ht="12">
      <c r="A54" s="9"/>
      <c r="B54" s="10"/>
      <c r="C54" s="1"/>
      <c r="D54" s="1"/>
      <c r="E54" s="7"/>
      <c r="F54" s="8"/>
      <c r="G54" s="8"/>
    </row>
    <row r="55" spans="1:7" s="11" customFormat="1" ht="12">
      <c r="A55" s="9"/>
      <c r="B55" s="10"/>
      <c r="C55" s="1"/>
      <c r="D55" s="1"/>
      <c r="E55" s="7"/>
      <c r="F55" s="8"/>
      <c r="G55" s="8"/>
    </row>
    <row r="56" spans="1:7" s="11" customFormat="1" ht="12">
      <c r="A56" s="9"/>
      <c r="B56" s="10"/>
      <c r="C56" s="1"/>
      <c r="D56" s="1"/>
      <c r="E56" s="7"/>
      <c r="F56" s="8"/>
      <c r="G56" s="8"/>
    </row>
    <row r="57" spans="1:7" s="11" customFormat="1" ht="12">
      <c r="A57" s="9"/>
      <c r="B57" s="10"/>
      <c r="C57" s="1"/>
      <c r="D57" s="1"/>
      <c r="E57" s="7"/>
      <c r="F57" s="8"/>
      <c r="G57" s="8"/>
    </row>
    <row r="58" spans="1:7" s="11" customFormat="1" ht="12">
      <c r="A58" s="9"/>
      <c r="B58" s="10"/>
      <c r="C58" s="1"/>
      <c r="D58" s="1"/>
      <c r="E58" s="7"/>
      <c r="F58" s="8"/>
      <c r="G58" s="8"/>
    </row>
    <row r="59" spans="1:7" s="11" customFormat="1" ht="12">
      <c r="A59" s="9"/>
      <c r="B59" s="10"/>
      <c r="C59" s="1"/>
      <c r="D59" s="1"/>
      <c r="E59" s="7"/>
      <c r="F59" s="8"/>
      <c r="G59" s="8"/>
    </row>
    <row r="60" spans="1:7" s="11" customFormat="1" ht="12">
      <c r="A60" s="9"/>
      <c r="B60" s="10"/>
      <c r="C60" s="1"/>
      <c r="D60" s="1"/>
      <c r="E60" s="7"/>
      <c r="F60" s="8"/>
      <c r="G60" s="8"/>
    </row>
    <row r="61" spans="1:7" s="11" customFormat="1" ht="12">
      <c r="A61" s="9"/>
      <c r="B61" s="10"/>
      <c r="C61" s="1"/>
      <c r="D61" s="1"/>
      <c r="E61" s="7"/>
      <c r="F61" s="8"/>
      <c r="G61" s="8"/>
    </row>
    <row r="62" spans="1:7" s="11" customFormat="1" ht="12">
      <c r="A62" s="9"/>
      <c r="B62" s="10"/>
      <c r="C62" s="1"/>
      <c r="D62" s="1"/>
      <c r="E62" s="7"/>
      <c r="F62" s="8"/>
      <c r="G62" s="8"/>
    </row>
    <row r="63" spans="1:7" s="11" customFormat="1" ht="12">
      <c r="A63" s="9"/>
      <c r="B63" s="10"/>
      <c r="C63" s="1"/>
      <c r="D63" s="1"/>
      <c r="E63" s="7"/>
      <c r="F63" s="8"/>
      <c r="G63" s="8"/>
    </row>
    <row r="64" spans="1:7" s="11" customFormat="1" ht="12">
      <c r="A64" s="9"/>
      <c r="B64" s="10"/>
      <c r="C64" s="1"/>
      <c r="D64" s="1"/>
      <c r="E64" s="7"/>
      <c r="F64" s="8"/>
      <c r="G64" s="8"/>
    </row>
    <row r="65" spans="1:7" s="11" customFormat="1" ht="12">
      <c r="A65" s="9"/>
      <c r="B65" s="10"/>
      <c r="C65" s="1"/>
      <c r="D65" s="1"/>
      <c r="E65" s="7"/>
      <c r="F65" s="8"/>
      <c r="G65" s="8"/>
    </row>
    <row r="66" spans="1:7" s="11" customFormat="1" ht="12">
      <c r="A66" s="9"/>
      <c r="B66" s="10"/>
      <c r="C66" s="1"/>
      <c r="D66" s="1"/>
      <c r="E66" s="7"/>
      <c r="F66" s="8"/>
      <c r="G66" s="8"/>
    </row>
    <row r="67" spans="1:7" s="11" customFormat="1" ht="12">
      <c r="A67" s="9"/>
      <c r="B67" s="10"/>
      <c r="C67" s="1"/>
      <c r="D67" s="1"/>
      <c r="E67" s="7"/>
      <c r="F67" s="8"/>
      <c r="G67" s="8"/>
    </row>
    <row r="68" spans="1:7" s="11" customFormat="1" ht="12">
      <c r="A68" s="9"/>
      <c r="B68" s="10"/>
      <c r="C68" s="1"/>
      <c r="D68" s="1"/>
      <c r="E68" s="7"/>
      <c r="F68" s="8"/>
      <c r="G68" s="8"/>
    </row>
    <row r="69" spans="1:7" s="11" customFormat="1" ht="12">
      <c r="A69" s="9"/>
      <c r="B69" s="10"/>
      <c r="C69" s="1"/>
      <c r="D69" s="1"/>
      <c r="E69" s="7"/>
      <c r="F69" s="8"/>
      <c r="G69" s="8"/>
    </row>
    <row r="70" spans="1:7" s="11" customFormat="1" ht="12">
      <c r="A70" s="9"/>
      <c r="B70" s="10"/>
      <c r="C70" s="1"/>
      <c r="D70" s="1"/>
      <c r="E70" s="7"/>
      <c r="F70" s="8"/>
      <c r="G70" s="8"/>
    </row>
    <row r="71" spans="1:7" s="11" customFormat="1" ht="12">
      <c r="A71" s="9"/>
      <c r="B71" s="10"/>
      <c r="C71" s="1"/>
      <c r="D71" s="1"/>
      <c r="E71" s="7"/>
      <c r="F71" s="8"/>
      <c r="G71" s="8"/>
    </row>
    <row r="72" spans="1:7" s="11" customFormat="1" ht="12">
      <c r="A72" s="9"/>
      <c r="B72" s="10"/>
      <c r="C72" s="1"/>
      <c r="D72" s="1"/>
      <c r="E72" s="7"/>
      <c r="F72" s="8"/>
      <c r="G72" s="8"/>
    </row>
    <row r="73" spans="1:7" s="11" customFormat="1" ht="12">
      <c r="A73" s="9"/>
      <c r="B73" s="10"/>
      <c r="C73" s="1"/>
      <c r="D73" s="1"/>
      <c r="E73" s="7"/>
      <c r="F73" s="8"/>
      <c r="G73" s="8"/>
    </row>
    <row r="74" spans="1:7" s="11" customFormat="1" ht="12">
      <c r="A74" s="9"/>
      <c r="B74" s="10"/>
      <c r="C74" s="1"/>
      <c r="D74" s="1"/>
      <c r="E74" s="7"/>
      <c r="F74" s="8"/>
      <c r="G74" s="8"/>
    </row>
    <row r="75" spans="1:7" s="11" customFormat="1" ht="12">
      <c r="A75" s="9"/>
      <c r="B75" s="10"/>
      <c r="C75" s="1"/>
      <c r="D75" s="1"/>
      <c r="E75" s="7"/>
      <c r="F75" s="8"/>
      <c r="G75" s="8"/>
    </row>
    <row r="76" spans="1:7" s="11" customFormat="1" ht="12">
      <c r="A76" s="9"/>
      <c r="B76" s="10"/>
      <c r="C76" s="1"/>
      <c r="D76" s="1"/>
      <c r="E76" s="7"/>
      <c r="F76" s="8"/>
      <c r="G76" s="8"/>
    </row>
    <row r="77" spans="1:7" s="11" customFormat="1" ht="12">
      <c r="A77" s="9"/>
      <c r="B77" s="10"/>
      <c r="C77" s="1"/>
      <c r="D77" s="1"/>
      <c r="E77" s="7"/>
      <c r="F77" s="8"/>
      <c r="G77" s="8"/>
    </row>
    <row r="78" spans="8:56" ht="13.5" customHeight="1">
      <c r="H78" s="11"/>
      <c r="I78" s="11"/>
      <c r="J78" s="41"/>
      <c r="K78" s="41"/>
      <c r="L78" s="41"/>
      <c r="M78" s="41"/>
      <c r="N78" s="41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</row>
    <row r="79" spans="1:14" s="42" customFormat="1" ht="13.5" customHeight="1">
      <c r="A79" s="9"/>
      <c r="B79" s="10"/>
      <c r="C79" s="1"/>
      <c r="D79" s="1"/>
      <c r="E79" s="7"/>
      <c r="F79" s="8"/>
      <c r="G79" s="8"/>
      <c r="H79" s="11"/>
      <c r="I79" s="11"/>
      <c r="J79" s="41"/>
      <c r="K79" s="41"/>
      <c r="L79" s="41"/>
      <c r="M79" s="41"/>
      <c r="N79" s="41"/>
    </row>
    <row r="80" spans="1:14" s="42" customFormat="1" ht="13.5" customHeight="1">
      <c r="A80" s="9"/>
      <c r="B80" s="10"/>
      <c r="C80" s="1"/>
      <c r="D80" s="1"/>
      <c r="E80" s="7"/>
      <c r="F80" s="8"/>
      <c r="G80" s="8"/>
      <c r="H80" s="11"/>
      <c r="I80" s="11"/>
      <c r="J80" s="41"/>
      <c r="K80" s="41"/>
      <c r="L80" s="41"/>
      <c r="M80" s="41"/>
      <c r="N80" s="41"/>
    </row>
    <row r="81" spans="1:14" s="42" customFormat="1" ht="13.5" customHeight="1">
      <c r="A81" s="9"/>
      <c r="B81" s="10"/>
      <c r="C81" s="1"/>
      <c r="D81" s="1"/>
      <c r="E81" s="7"/>
      <c r="F81" s="8"/>
      <c r="G81" s="8"/>
      <c r="H81" s="11"/>
      <c r="I81" s="11"/>
      <c r="J81" s="41"/>
      <c r="K81" s="41"/>
      <c r="L81" s="41"/>
      <c r="M81" s="41"/>
      <c r="N81" s="41"/>
    </row>
    <row r="82" spans="8:56" ht="13.5" customHeight="1">
      <c r="H82" s="11"/>
      <c r="I82" s="11"/>
      <c r="J82" s="41"/>
      <c r="K82" s="41"/>
      <c r="L82" s="41"/>
      <c r="M82" s="41"/>
      <c r="N82" s="41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</row>
    <row r="83" spans="1:14" s="42" customFormat="1" ht="13.5" customHeight="1">
      <c r="A83" s="9"/>
      <c r="B83" s="10"/>
      <c r="C83" s="1"/>
      <c r="D83" s="1"/>
      <c r="E83" s="7"/>
      <c r="F83" s="8"/>
      <c r="G83" s="8"/>
      <c r="H83" s="38"/>
      <c r="I83" s="43"/>
      <c r="J83" s="41"/>
      <c r="K83" s="41"/>
      <c r="L83" s="41"/>
      <c r="M83" s="41"/>
      <c r="N83" s="41"/>
    </row>
    <row r="84" spans="8:56" ht="13.5" customHeight="1">
      <c r="H84" s="11"/>
      <c r="I84" s="11"/>
      <c r="J84" s="41"/>
      <c r="K84" s="41"/>
      <c r="L84" s="41"/>
      <c r="M84" s="41"/>
      <c r="N84" s="41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</row>
    <row r="85" spans="8:56" ht="14.25">
      <c r="H85" s="42"/>
      <c r="I85" s="11"/>
      <c r="J85" s="41"/>
      <c r="K85" s="41"/>
      <c r="L85" s="41"/>
      <c r="M85" s="41"/>
      <c r="N85" s="41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</row>
  </sheetData>
  <sheetProtection sheet="1" selectLockedCells="1"/>
  <mergeCells count="45">
    <mergeCell ref="H3:N3"/>
    <mergeCell ref="O3:U3"/>
    <mergeCell ref="V3:AB3"/>
    <mergeCell ref="AC3:AI3"/>
    <mergeCell ref="A2:G2"/>
    <mergeCell ref="A3:G3"/>
    <mergeCell ref="AJ3:AP3"/>
    <mergeCell ref="AQ3:AW3"/>
    <mergeCell ref="AX3:BD3"/>
    <mergeCell ref="BE3:BK3"/>
    <mergeCell ref="BL3:BR3"/>
    <mergeCell ref="BS3:BY3"/>
    <mergeCell ref="BZ3:CF3"/>
    <mergeCell ref="CG3:CM3"/>
    <mergeCell ref="CN3:CT3"/>
    <mergeCell ref="CU3:DA3"/>
    <mergeCell ref="DB3:DH3"/>
    <mergeCell ref="DI3:DO3"/>
    <mergeCell ref="DP3:DV3"/>
    <mergeCell ref="DW3:EC3"/>
    <mergeCell ref="ED3:EJ3"/>
    <mergeCell ref="EK3:EQ3"/>
    <mergeCell ref="ER3:EX3"/>
    <mergeCell ref="EY3:FE3"/>
    <mergeCell ref="FF3:FL3"/>
    <mergeCell ref="FM3:FS3"/>
    <mergeCell ref="FT3:FZ3"/>
    <mergeCell ref="GA3:GG3"/>
    <mergeCell ref="GH3:GN3"/>
    <mergeCell ref="GO3:GU3"/>
    <mergeCell ref="IL3:IR3"/>
    <mergeCell ref="IS3:IV3"/>
    <mergeCell ref="GV3:HB3"/>
    <mergeCell ref="HC3:HI3"/>
    <mergeCell ref="HJ3:HP3"/>
    <mergeCell ref="HQ3:HW3"/>
    <mergeCell ref="HX3:ID3"/>
    <mergeCell ref="IE3:IK3"/>
    <mergeCell ref="C45:F45"/>
    <mergeCell ref="A4:G4"/>
    <mergeCell ref="A7:G7"/>
    <mergeCell ref="C32:F32"/>
    <mergeCell ref="A34:G34"/>
    <mergeCell ref="C39:F39"/>
    <mergeCell ref="C44:F44"/>
  </mergeCells>
  <printOptions/>
  <pageMargins left="0.5" right="0.5" top="0.69" bottom="0.75" header="0.3" footer="0.3"/>
  <pageSetup fitToHeight="1" fitToWidth="1" horizontalDpi="600" verticalDpi="600" orientation="portrait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3">
      <selection activeCell="C20" sqref="C20"/>
    </sheetView>
  </sheetViews>
  <sheetFormatPr defaultColWidth="9.140625" defaultRowHeight="15"/>
  <cols>
    <col min="1" max="1" width="6.140625" style="0" customWidth="1"/>
    <col min="2" max="2" width="12.00390625" style="0" customWidth="1"/>
    <col min="3" max="3" width="67.00390625" style="0" customWidth="1"/>
    <col min="4" max="4" width="7.00390625" style="0" customWidth="1"/>
    <col min="5" max="5" width="12.57421875" style="138" customWidth="1"/>
    <col min="6" max="6" width="0.13671875" style="0" hidden="1" customWidth="1"/>
    <col min="7" max="8" width="9.140625" style="0" hidden="1" customWidth="1"/>
    <col min="9" max="9" width="11.421875" style="0" customWidth="1"/>
    <col min="10" max="10" width="13.421875" style="0" customWidth="1"/>
    <col min="12" max="12" width="19.00390625" style="0" customWidth="1"/>
  </cols>
  <sheetData>
    <row r="1" spans="1:10" ht="15.75" customHeight="1" thickTop="1">
      <c r="A1" s="245" t="s">
        <v>0</v>
      </c>
      <c r="B1" s="253" t="s">
        <v>1</v>
      </c>
      <c r="C1" s="71"/>
      <c r="D1" s="253" t="s">
        <v>3</v>
      </c>
      <c r="E1" s="248" t="s">
        <v>128</v>
      </c>
      <c r="F1" s="72"/>
      <c r="G1" s="72"/>
      <c r="H1" s="73"/>
      <c r="I1" s="248" t="s">
        <v>4</v>
      </c>
      <c r="J1" s="248" t="s">
        <v>129</v>
      </c>
    </row>
    <row r="2" spans="1:10" ht="14.25">
      <c r="A2" s="246"/>
      <c r="B2" s="254"/>
      <c r="C2" s="74" t="s">
        <v>2</v>
      </c>
      <c r="D2" s="254"/>
      <c r="E2" s="249"/>
      <c r="F2" s="26"/>
      <c r="G2" s="26"/>
      <c r="H2" s="75"/>
      <c r="I2" s="249"/>
      <c r="J2" s="249"/>
    </row>
    <row r="3" spans="1:10" ht="15" thickBot="1">
      <c r="A3" s="246"/>
      <c r="B3" s="254"/>
      <c r="C3" s="74"/>
      <c r="D3" s="254"/>
      <c r="E3" s="249"/>
      <c r="F3" s="26"/>
      <c r="G3" s="26"/>
      <c r="H3" s="75"/>
      <c r="I3" s="249"/>
      <c r="J3" s="249"/>
    </row>
    <row r="4" spans="1:10" ht="15" customHeight="1" thickBot="1">
      <c r="A4" s="242" t="s">
        <v>130</v>
      </c>
      <c r="B4" s="263"/>
      <c r="C4" s="263"/>
      <c r="D4" s="263"/>
      <c r="E4" s="263"/>
      <c r="F4" s="263"/>
      <c r="G4" s="263"/>
      <c r="H4" s="263"/>
      <c r="I4" s="263"/>
      <c r="J4" s="264"/>
    </row>
    <row r="5" spans="1:10" ht="15" customHeight="1">
      <c r="A5" s="155">
        <v>1</v>
      </c>
      <c r="B5" s="145" t="s">
        <v>58</v>
      </c>
      <c r="C5" s="145" t="s">
        <v>59</v>
      </c>
      <c r="D5" s="146" t="s">
        <v>27</v>
      </c>
      <c r="E5" s="147"/>
      <c r="F5" s="148"/>
      <c r="G5" s="148"/>
      <c r="H5" s="148"/>
      <c r="I5" s="146">
        <v>2100</v>
      </c>
      <c r="J5" s="16">
        <f>E5*I5</f>
        <v>0</v>
      </c>
    </row>
    <row r="6" spans="1:10" ht="15" customHeight="1">
      <c r="A6" s="155">
        <v>2</v>
      </c>
      <c r="B6" s="145" t="s">
        <v>57</v>
      </c>
      <c r="C6" s="145" t="s">
        <v>60</v>
      </c>
      <c r="D6" s="146" t="s">
        <v>27</v>
      </c>
      <c r="E6" s="147"/>
      <c r="F6" s="148"/>
      <c r="G6" s="148"/>
      <c r="H6" s="148"/>
      <c r="I6" s="146">
        <v>150</v>
      </c>
      <c r="J6" s="16">
        <f aca="true" t="shared" si="0" ref="J6:J35">E6*I6</f>
        <v>0</v>
      </c>
    </row>
    <row r="7" spans="1:10" ht="15" customHeight="1">
      <c r="A7" s="155">
        <v>3</v>
      </c>
      <c r="B7" s="145" t="s">
        <v>61</v>
      </c>
      <c r="C7" s="145" t="s">
        <v>62</v>
      </c>
      <c r="D7" s="146" t="s">
        <v>5</v>
      </c>
      <c r="E7" s="147"/>
      <c r="F7" s="148"/>
      <c r="G7" s="148"/>
      <c r="H7" s="148"/>
      <c r="I7" s="146">
        <v>27</v>
      </c>
      <c r="J7" s="16">
        <f t="shared" si="0"/>
        <v>0</v>
      </c>
    </row>
    <row r="8" spans="1:10" ht="15" customHeight="1">
      <c r="A8" s="155">
        <v>4</v>
      </c>
      <c r="B8" s="145" t="s">
        <v>6</v>
      </c>
      <c r="C8" s="145" t="s">
        <v>7</v>
      </c>
      <c r="D8" s="146" t="s">
        <v>8</v>
      </c>
      <c r="E8" s="147"/>
      <c r="F8" s="148"/>
      <c r="G8" s="148"/>
      <c r="H8" s="148"/>
      <c r="I8" s="146">
        <v>1.75</v>
      </c>
      <c r="J8" s="16">
        <f t="shared" si="0"/>
        <v>0</v>
      </c>
    </row>
    <row r="9" spans="1:10" ht="15" customHeight="1">
      <c r="A9" s="155">
        <v>5</v>
      </c>
      <c r="B9" s="145" t="s">
        <v>67</v>
      </c>
      <c r="C9" s="145" t="s">
        <v>68</v>
      </c>
      <c r="D9" s="146" t="s">
        <v>11</v>
      </c>
      <c r="E9" s="147"/>
      <c r="F9" s="148"/>
      <c r="G9" s="148"/>
      <c r="H9" s="148"/>
      <c r="I9" s="146">
        <v>2108</v>
      </c>
      <c r="J9" s="16">
        <f t="shared" si="0"/>
        <v>0</v>
      </c>
    </row>
    <row r="10" spans="1:10" ht="15" customHeight="1">
      <c r="A10" s="155">
        <f>A9+1</f>
        <v>6</v>
      </c>
      <c r="B10" s="145" t="s">
        <v>9</v>
      </c>
      <c r="C10" s="145" t="s">
        <v>10</v>
      </c>
      <c r="D10" s="146" t="s">
        <v>11</v>
      </c>
      <c r="E10" s="147"/>
      <c r="F10" s="148"/>
      <c r="G10" s="148"/>
      <c r="H10" s="148"/>
      <c r="I10" s="146">
        <v>251</v>
      </c>
      <c r="J10" s="16">
        <f t="shared" si="0"/>
        <v>0</v>
      </c>
    </row>
    <row r="11" spans="1:10" ht="15" customHeight="1">
      <c r="A11" s="155">
        <f>A10+1</f>
        <v>7</v>
      </c>
      <c r="B11" s="145" t="s">
        <v>13</v>
      </c>
      <c r="C11" s="145" t="s">
        <v>66</v>
      </c>
      <c r="D11" s="146" t="s">
        <v>12</v>
      </c>
      <c r="E11" s="147"/>
      <c r="F11" s="148"/>
      <c r="G11" s="148"/>
      <c r="H11" s="148"/>
      <c r="I11" s="146">
        <v>7008</v>
      </c>
      <c r="J11" s="16">
        <f t="shared" si="0"/>
        <v>0</v>
      </c>
    </row>
    <row r="12" spans="1:10" ht="15" customHeight="1">
      <c r="A12" s="155">
        <f aca="true" t="shared" si="1" ref="A12:A35">A11+1</f>
        <v>8</v>
      </c>
      <c r="B12" s="145" t="s">
        <v>14</v>
      </c>
      <c r="C12" s="145" t="s">
        <v>65</v>
      </c>
      <c r="D12" s="146" t="s">
        <v>12</v>
      </c>
      <c r="E12" s="147"/>
      <c r="F12" s="148"/>
      <c r="G12" s="148"/>
      <c r="H12" s="148"/>
      <c r="I12" s="146">
        <v>7008</v>
      </c>
      <c r="J12" s="16">
        <f t="shared" si="0"/>
        <v>0</v>
      </c>
    </row>
    <row r="13" spans="1:10" ht="15" customHeight="1">
      <c r="A13" s="155">
        <f t="shared" si="1"/>
        <v>9</v>
      </c>
      <c r="B13" s="145" t="s">
        <v>15</v>
      </c>
      <c r="C13" s="145" t="s">
        <v>115</v>
      </c>
      <c r="D13" s="146" t="s">
        <v>16</v>
      </c>
      <c r="E13" s="147"/>
      <c r="F13" s="148"/>
      <c r="G13" s="148"/>
      <c r="H13" s="148"/>
      <c r="I13" s="146">
        <v>2.5</v>
      </c>
      <c r="J13" s="16">
        <f t="shared" si="0"/>
        <v>0</v>
      </c>
    </row>
    <row r="14" spans="1:10" ht="15" customHeight="1">
      <c r="A14" s="155">
        <f t="shared" si="1"/>
        <v>10</v>
      </c>
      <c r="B14" s="145" t="s">
        <v>117</v>
      </c>
      <c r="C14" s="145" t="s">
        <v>63</v>
      </c>
      <c r="D14" s="146" t="s">
        <v>16</v>
      </c>
      <c r="E14" s="147"/>
      <c r="F14" s="149"/>
      <c r="G14" s="149"/>
      <c r="H14" s="149"/>
      <c r="I14" s="146">
        <v>506</v>
      </c>
      <c r="J14" s="16">
        <f t="shared" si="0"/>
        <v>0</v>
      </c>
    </row>
    <row r="15" spans="1:10" ht="15" customHeight="1">
      <c r="A15" s="155">
        <f t="shared" si="1"/>
        <v>11</v>
      </c>
      <c r="B15" s="145" t="s">
        <v>116</v>
      </c>
      <c r="C15" s="145" t="s">
        <v>64</v>
      </c>
      <c r="D15" s="146" t="s">
        <v>16</v>
      </c>
      <c r="E15" s="147"/>
      <c r="F15" s="150"/>
      <c r="G15" s="150"/>
      <c r="H15" s="150"/>
      <c r="I15" s="146">
        <v>337.3</v>
      </c>
      <c r="J15" s="16">
        <f t="shared" si="0"/>
        <v>0</v>
      </c>
    </row>
    <row r="16" spans="1:10" ht="15" customHeight="1">
      <c r="A16" s="155">
        <f t="shared" si="1"/>
        <v>12</v>
      </c>
      <c r="B16" s="145" t="s">
        <v>17</v>
      </c>
      <c r="C16" s="145" t="s">
        <v>18</v>
      </c>
      <c r="D16" s="146" t="s">
        <v>5</v>
      </c>
      <c r="E16" s="147"/>
      <c r="F16" s="150"/>
      <c r="G16" s="150"/>
      <c r="H16" s="150"/>
      <c r="I16" s="146">
        <v>5</v>
      </c>
      <c r="J16" s="16">
        <f t="shared" si="0"/>
        <v>0</v>
      </c>
    </row>
    <row r="17" spans="1:10" ht="15" customHeight="1">
      <c r="A17" s="155">
        <f t="shared" si="1"/>
        <v>13</v>
      </c>
      <c r="B17" s="145" t="s">
        <v>17</v>
      </c>
      <c r="C17" s="145" t="s">
        <v>19</v>
      </c>
      <c r="D17" s="146" t="s">
        <v>5</v>
      </c>
      <c r="E17" s="147"/>
      <c r="F17" s="151"/>
      <c r="G17" s="151"/>
      <c r="H17" s="151"/>
      <c r="I17" s="146">
        <v>2</v>
      </c>
      <c r="J17" s="16">
        <f t="shared" si="0"/>
        <v>0</v>
      </c>
    </row>
    <row r="18" spans="1:10" ht="15" customHeight="1">
      <c r="A18" s="155">
        <f t="shared" si="1"/>
        <v>14</v>
      </c>
      <c r="B18" s="145" t="s">
        <v>17</v>
      </c>
      <c r="C18" s="145" t="s">
        <v>76</v>
      </c>
      <c r="D18" s="146" t="s">
        <v>5</v>
      </c>
      <c r="E18" s="147"/>
      <c r="F18" s="148"/>
      <c r="G18" s="148"/>
      <c r="H18" s="148"/>
      <c r="I18" s="146">
        <v>3</v>
      </c>
      <c r="J18" s="16">
        <f t="shared" si="0"/>
        <v>0</v>
      </c>
    </row>
    <row r="19" spans="1:10" s="42" customFormat="1" ht="15" customHeight="1">
      <c r="A19" s="155">
        <f t="shared" si="1"/>
        <v>15</v>
      </c>
      <c r="B19" s="2" t="s">
        <v>20</v>
      </c>
      <c r="C19" s="2" t="s">
        <v>21</v>
      </c>
      <c r="D19" s="153" t="s">
        <v>5</v>
      </c>
      <c r="E19" s="15"/>
      <c r="F19" s="151"/>
      <c r="G19" s="151"/>
      <c r="H19" s="151"/>
      <c r="I19" s="153">
        <v>1</v>
      </c>
      <c r="J19" s="16">
        <f t="shared" si="0"/>
        <v>0</v>
      </c>
    </row>
    <row r="20" spans="1:10" s="42" customFormat="1" ht="15" customHeight="1">
      <c r="A20" s="155">
        <f t="shared" si="1"/>
        <v>16</v>
      </c>
      <c r="B20" s="2" t="s">
        <v>22</v>
      </c>
      <c r="C20" s="2" t="s">
        <v>23</v>
      </c>
      <c r="D20" s="153" t="s">
        <v>5</v>
      </c>
      <c r="E20" s="15"/>
      <c r="F20" s="151"/>
      <c r="G20" s="151"/>
      <c r="H20" s="151"/>
      <c r="I20" s="153">
        <v>1</v>
      </c>
      <c r="J20" s="16">
        <f t="shared" si="0"/>
        <v>0</v>
      </c>
    </row>
    <row r="21" spans="1:10" ht="15" customHeight="1">
      <c r="A21" s="155">
        <f t="shared" si="1"/>
        <v>17</v>
      </c>
      <c r="B21" s="145" t="s">
        <v>143</v>
      </c>
      <c r="C21" s="145" t="s">
        <v>24</v>
      </c>
      <c r="D21" s="146" t="s">
        <v>5</v>
      </c>
      <c r="E21" s="147"/>
      <c r="F21" s="151"/>
      <c r="G21" s="151"/>
      <c r="H21" s="151"/>
      <c r="I21" s="146">
        <v>6</v>
      </c>
      <c r="J21" s="16">
        <f t="shared" si="0"/>
        <v>0</v>
      </c>
    </row>
    <row r="22" spans="1:10" ht="15" customHeight="1">
      <c r="A22" s="155">
        <f t="shared" si="1"/>
        <v>18</v>
      </c>
      <c r="B22" s="145" t="s">
        <v>25</v>
      </c>
      <c r="C22" s="145" t="s">
        <v>26</v>
      </c>
      <c r="D22" s="146" t="s">
        <v>5</v>
      </c>
      <c r="E22" s="147"/>
      <c r="F22" s="148"/>
      <c r="G22" s="148"/>
      <c r="H22" s="148"/>
      <c r="I22" s="146">
        <v>30</v>
      </c>
      <c r="J22" s="16">
        <f t="shared" si="0"/>
        <v>0</v>
      </c>
    </row>
    <row r="23" spans="1:10" ht="15" customHeight="1">
      <c r="A23" s="155">
        <f t="shared" si="1"/>
        <v>19</v>
      </c>
      <c r="B23" s="145" t="s">
        <v>77</v>
      </c>
      <c r="C23" s="145" t="s">
        <v>78</v>
      </c>
      <c r="D23" s="146" t="s">
        <v>5</v>
      </c>
      <c r="E23" s="147"/>
      <c r="F23" s="151"/>
      <c r="G23" s="151"/>
      <c r="H23" s="151"/>
      <c r="I23" s="146">
        <v>37</v>
      </c>
      <c r="J23" s="16">
        <f t="shared" si="0"/>
        <v>0</v>
      </c>
    </row>
    <row r="24" spans="1:10" ht="15" customHeight="1">
      <c r="A24" s="155">
        <f t="shared" si="1"/>
        <v>20</v>
      </c>
      <c r="B24" s="145" t="s">
        <v>144</v>
      </c>
      <c r="C24" s="145" t="s">
        <v>79</v>
      </c>
      <c r="D24" s="146" t="s">
        <v>27</v>
      </c>
      <c r="E24" s="147"/>
      <c r="F24" s="151"/>
      <c r="G24" s="151"/>
      <c r="H24" s="151"/>
      <c r="I24" s="146">
        <v>109</v>
      </c>
      <c r="J24" s="16">
        <f t="shared" si="0"/>
        <v>0</v>
      </c>
    </row>
    <row r="25" spans="1:10" ht="15" customHeight="1">
      <c r="A25" s="155">
        <f t="shared" si="1"/>
        <v>21</v>
      </c>
      <c r="B25" s="145" t="s">
        <v>145</v>
      </c>
      <c r="C25" s="145" t="s">
        <v>80</v>
      </c>
      <c r="D25" s="146" t="s">
        <v>27</v>
      </c>
      <c r="E25" s="147"/>
      <c r="F25" s="148"/>
      <c r="G25" s="148"/>
      <c r="H25" s="148"/>
      <c r="I25" s="146">
        <v>105</v>
      </c>
      <c r="J25" s="16">
        <f t="shared" si="0"/>
        <v>0</v>
      </c>
    </row>
    <row r="26" spans="1:10" ht="15" customHeight="1">
      <c r="A26" s="155">
        <f t="shared" si="1"/>
        <v>22</v>
      </c>
      <c r="B26" s="145" t="s">
        <v>146</v>
      </c>
      <c r="C26" s="145" t="s">
        <v>81</v>
      </c>
      <c r="D26" s="146" t="s">
        <v>27</v>
      </c>
      <c r="E26" s="147"/>
      <c r="F26" s="151"/>
      <c r="G26" s="151"/>
      <c r="H26" s="151"/>
      <c r="I26" s="146">
        <v>103</v>
      </c>
      <c r="J26" s="16">
        <f t="shared" si="0"/>
        <v>0</v>
      </c>
    </row>
    <row r="27" spans="1:10" ht="15" customHeight="1">
      <c r="A27" s="155">
        <f t="shared" si="1"/>
        <v>23</v>
      </c>
      <c r="B27" s="145" t="s">
        <v>28</v>
      </c>
      <c r="C27" s="145" t="s">
        <v>73</v>
      </c>
      <c r="D27" s="146" t="s">
        <v>27</v>
      </c>
      <c r="E27" s="147"/>
      <c r="F27" s="148"/>
      <c r="G27" s="148"/>
      <c r="H27" s="148"/>
      <c r="I27" s="146">
        <v>449</v>
      </c>
      <c r="J27" s="16">
        <f t="shared" si="0"/>
        <v>0</v>
      </c>
    </row>
    <row r="28" spans="1:10" ht="15" customHeight="1">
      <c r="A28" s="155">
        <f t="shared" si="1"/>
        <v>24</v>
      </c>
      <c r="B28" s="145" t="s">
        <v>70</v>
      </c>
      <c r="C28" s="145" t="s">
        <v>71</v>
      </c>
      <c r="D28" s="146" t="s">
        <v>27</v>
      </c>
      <c r="E28" s="147"/>
      <c r="F28" s="148"/>
      <c r="G28" s="148"/>
      <c r="H28" s="148"/>
      <c r="I28" s="146">
        <v>1276</v>
      </c>
      <c r="J28" s="16">
        <f t="shared" si="0"/>
        <v>0</v>
      </c>
    </row>
    <row r="29" spans="1:10" ht="15" customHeight="1">
      <c r="A29" s="155">
        <f t="shared" si="1"/>
        <v>25</v>
      </c>
      <c r="B29" s="145" t="s">
        <v>69</v>
      </c>
      <c r="C29" s="145" t="s">
        <v>72</v>
      </c>
      <c r="D29" s="146" t="s">
        <v>27</v>
      </c>
      <c r="E29" s="147"/>
      <c r="F29" s="148"/>
      <c r="G29" s="148"/>
      <c r="H29" s="148"/>
      <c r="I29" s="146">
        <v>1409</v>
      </c>
      <c r="J29" s="16">
        <f t="shared" si="0"/>
        <v>0</v>
      </c>
    </row>
    <row r="30" spans="1:10" ht="15" customHeight="1">
      <c r="A30" s="155">
        <f t="shared" si="1"/>
        <v>26</v>
      </c>
      <c r="B30" s="145" t="s">
        <v>74</v>
      </c>
      <c r="C30" s="145" t="s">
        <v>75</v>
      </c>
      <c r="D30" s="146" t="s">
        <v>27</v>
      </c>
      <c r="E30" s="147"/>
      <c r="F30" s="148"/>
      <c r="G30" s="148"/>
      <c r="H30" s="148"/>
      <c r="I30" s="146">
        <v>1319</v>
      </c>
      <c r="J30" s="16">
        <f t="shared" si="0"/>
        <v>0</v>
      </c>
    </row>
    <row r="31" spans="1:10" ht="15" customHeight="1">
      <c r="A31" s="155">
        <f t="shared" si="1"/>
        <v>27</v>
      </c>
      <c r="B31" s="145"/>
      <c r="C31" s="145" t="s">
        <v>122</v>
      </c>
      <c r="D31" s="146" t="s">
        <v>27</v>
      </c>
      <c r="E31" s="147"/>
      <c r="F31" s="148"/>
      <c r="G31" s="148"/>
      <c r="H31" s="148"/>
      <c r="I31" s="146">
        <v>68</v>
      </c>
      <c r="J31" s="16">
        <f t="shared" si="0"/>
        <v>0</v>
      </c>
    </row>
    <row r="32" spans="1:10" ht="15" customHeight="1">
      <c r="A32" s="155">
        <f t="shared" si="1"/>
        <v>28</v>
      </c>
      <c r="B32" s="145" t="s">
        <v>29</v>
      </c>
      <c r="C32" s="145" t="s">
        <v>30</v>
      </c>
      <c r="D32" s="146" t="s">
        <v>12</v>
      </c>
      <c r="E32" s="147"/>
      <c r="F32" s="148"/>
      <c r="G32" s="148"/>
      <c r="H32" s="148"/>
      <c r="I32" s="146">
        <v>1795</v>
      </c>
      <c r="J32" s="16">
        <f t="shared" si="0"/>
        <v>0</v>
      </c>
    </row>
    <row r="33" spans="1:10" ht="15" customHeight="1">
      <c r="A33" s="155">
        <f t="shared" si="1"/>
        <v>29</v>
      </c>
      <c r="B33" s="145" t="s">
        <v>31</v>
      </c>
      <c r="C33" s="145" t="s">
        <v>32</v>
      </c>
      <c r="D33" s="146" t="s">
        <v>12</v>
      </c>
      <c r="E33" s="147"/>
      <c r="F33" s="148"/>
      <c r="G33" s="148"/>
      <c r="H33" s="148"/>
      <c r="I33" s="146">
        <v>773</v>
      </c>
      <c r="J33" s="16">
        <f t="shared" si="0"/>
        <v>0</v>
      </c>
    </row>
    <row r="34" spans="1:10" ht="15" customHeight="1">
      <c r="A34" s="155">
        <f t="shared" si="1"/>
        <v>30</v>
      </c>
      <c r="B34" s="145" t="s">
        <v>31</v>
      </c>
      <c r="C34" s="145" t="s">
        <v>114</v>
      </c>
      <c r="D34" s="146" t="s">
        <v>12</v>
      </c>
      <c r="E34" s="147"/>
      <c r="F34" s="148"/>
      <c r="G34" s="148"/>
      <c r="H34" s="148"/>
      <c r="I34" s="146">
        <v>104</v>
      </c>
      <c r="J34" s="16">
        <f t="shared" si="0"/>
        <v>0</v>
      </c>
    </row>
    <row r="35" spans="1:10" s="42" customFormat="1" ht="15" customHeight="1">
      <c r="A35" s="155">
        <f t="shared" si="1"/>
        <v>31</v>
      </c>
      <c r="B35" s="2" t="s">
        <v>82</v>
      </c>
      <c r="C35" s="2" t="s">
        <v>83</v>
      </c>
      <c r="D35" s="153" t="s">
        <v>27</v>
      </c>
      <c r="E35" s="15"/>
      <c r="F35" s="151"/>
      <c r="G35" s="151"/>
      <c r="H35" s="151"/>
      <c r="I35" s="153">
        <v>1682</v>
      </c>
      <c r="J35" s="16">
        <f t="shared" si="0"/>
        <v>0</v>
      </c>
    </row>
    <row r="36" spans="1:10" ht="15" customHeight="1" thickBot="1">
      <c r="A36" s="85"/>
      <c r="B36" s="86"/>
      <c r="C36" s="260" t="s">
        <v>131</v>
      </c>
      <c r="D36" s="261"/>
      <c r="E36" s="261"/>
      <c r="F36" s="261"/>
      <c r="G36" s="261"/>
      <c r="H36" s="261"/>
      <c r="I36" s="262"/>
      <c r="J36" s="152">
        <f>SUM(J5:J35)</f>
        <v>0</v>
      </c>
    </row>
    <row r="37" spans="1:10" ht="15" customHeight="1" thickBot="1">
      <c r="A37" s="88"/>
      <c r="B37" s="89"/>
      <c r="C37" s="89"/>
      <c r="D37" s="89"/>
      <c r="E37" s="90"/>
      <c r="F37" s="90"/>
      <c r="G37" s="90"/>
      <c r="H37" s="90"/>
      <c r="I37" s="90"/>
      <c r="J37" s="91"/>
    </row>
    <row r="38" spans="1:10" ht="15" customHeight="1" thickTop="1">
      <c r="A38" s="245" t="s">
        <v>0</v>
      </c>
      <c r="B38" s="245" t="s">
        <v>1</v>
      </c>
      <c r="C38" s="245" t="s">
        <v>2</v>
      </c>
      <c r="D38" s="245" t="s">
        <v>3</v>
      </c>
      <c r="E38" s="248" t="s">
        <v>128</v>
      </c>
      <c r="F38" s="92" t="s">
        <v>132</v>
      </c>
      <c r="G38" s="72"/>
      <c r="H38" s="72"/>
      <c r="I38" s="239" t="s">
        <v>132</v>
      </c>
      <c r="J38" s="239" t="s">
        <v>129</v>
      </c>
    </row>
    <row r="39" spans="1:10" ht="15" customHeight="1">
      <c r="A39" s="246"/>
      <c r="B39" s="246"/>
      <c r="C39" s="246"/>
      <c r="D39" s="246"/>
      <c r="E39" s="249"/>
      <c r="F39" s="93"/>
      <c r="G39" s="26"/>
      <c r="H39" s="26"/>
      <c r="I39" s="240"/>
      <c r="J39" s="240"/>
    </row>
    <row r="40" spans="1:10" ht="15" customHeight="1" thickBot="1">
      <c r="A40" s="246"/>
      <c r="B40" s="247"/>
      <c r="C40" s="247"/>
      <c r="D40" s="247"/>
      <c r="E40" s="249"/>
      <c r="F40" s="94"/>
      <c r="G40" s="26"/>
      <c r="H40" s="26"/>
      <c r="I40" s="241"/>
      <c r="J40" s="241"/>
    </row>
    <row r="41" spans="1:10" ht="15" customHeight="1" thickBot="1">
      <c r="A41" s="242" t="s">
        <v>133</v>
      </c>
      <c r="B41" s="243"/>
      <c r="C41" s="243"/>
      <c r="D41" s="243"/>
      <c r="E41" s="243"/>
      <c r="F41" s="243"/>
      <c r="G41" s="243"/>
      <c r="H41" s="243"/>
      <c r="I41" s="243"/>
      <c r="J41" s="244"/>
    </row>
    <row r="42" spans="1:10" ht="15" customHeight="1">
      <c r="A42" s="156">
        <v>32</v>
      </c>
      <c r="B42" s="76" t="s">
        <v>33</v>
      </c>
      <c r="C42" s="76" t="s">
        <v>34</v>
      </c>
      <c r="D42" s="139" t="s">
        <v>35</v>
      </c>
      <c r="E42" s="13"/>
      <c r="F42" s="97">
        <v>32</v>
      </c>
      <c r="G42" s="98"/>
      <c r="H42" s="99"/>
      <c r="I42" s="139">
        <v>38</v>
      </c>
      <c r="J42" s="16">
        <f aca="true" t="shared" si="2" ref="J42:J58">E42*I42</f>
        <v>0</v>
      </c>
    </row>
    <row r="43" spans="1:10" ht="15" customHeight="1">
      <c r="A43" s="157">
        <f>A42+1</f>
        <v>33</v>
      </c>
      <c r="B43" s="76" t="s">
        <v>85</v>
      </c>
      <c r="C43" s="76" t="s">
        <v>86</v>
      </c>
      <c r="D43" s="139" t="s">
        <v>35</v>
      </c>
      <c r="E43" s="13"/>
      <c r="F43" s="102"/>
      <c r="G43" s="102"/>
      <c r="H43" s="102"/>
      <c r="I43" s="139">
        <v>2</v>
      </c>
      <c r="J43" s="16">
        <f t="shared" si="2"/>
        <v>0</v>
      </c>
    </row>
    <row r="44" spans="1:10" ht="15" customHeight="1">
      <c r="A44" s="158">
        <f aca="true" t="shared" si="3" ref="A44:A58">A43+1</f>
        <v>34</v>
      </c>
      <c r="B44" s="76" t="s">
        <v>84</v>
      </c>
      <c r="C44" s="76" t="s">
        <v>87</v>
      </c>
      <c r="D44" s="139" t="s">
        <v>35</v>
      </c>
      <c r="E44" s="13"/>
      <c r="F44" s="79"/>
      <c r="G44" s="79"/>
      <c r="H44" s="79"/>
      <c r="I44" s="139">
        <v>21</v>
      </c>
      <c r="J44" s="16">
        <f t="shared" si="2"/>
        <v>0</v>
      </c>
    </row>
    <row r="45" spans="1:10" ht="15" customHeight="1">
      <c r="A45" s="158">
        <f t="shared" si="3"/>
        <v>35</v>
      </c>
      <c r="B45" s="76" t="s">
        <v>93</v>
      </c>
      <c r="C45" s="76" t="s">
        <v>96</v>
      </c>
      <c r="D45" s="139" t="s">
        <v>5</v>
      </c>
      <c r="E45" s="15"/>
      <c r="F45" s="79"/>
      <c r="G45" s="79"/>
      <c r="H45" s="79"/>
      <c r="I45" s="139">
        <v>1</v>
      </c>
      <c r="J45" s="16">
        <f t="shared" si="2"/>
        <v>0</v>
      </c>
    </row>
    <row r="46" spans="1:10" ht="15" customHeight="1">
      <c r="A46" s="157">
        <f t="shared" si="3"/>
        <v>36</v>
      </c>
      <c r="B46" s="76" t="s">
        <v>94</v>
      </c>
      <c r="C46" s="76" t="s">
        <v>97</v>
      </c>
      <c r="D46" s="139" t="s">
        <v>5</v>
      </c>
      <c r="E46" s="15"/>
      <c r="F46" s="79"/>
      <c r="G46" s="79"/>
      <c r="H46" s="79"/>
      <c r="I46" s="139">
        <v>4</v>
      </c>
      <c r="J46" s="16">
        <f t="shared" si="2"/>
        <v>0</v>
      </c>
    </row>
    <row r="47" spans="1:10" ht="15" customHeight="1">
      <c r="A47" s="158">
        <f t="shared" si="3"/>
        <v>37</v>
      </c>
      <c r="B47" s="76" t="s">
        <v>95</v>
      </c>
      <c r="C47" s="76" t="s">
        <v>98</v>
      </c>
      <c r="D47" s="139" t="s">
        <v>5</v>
      </c>
      <c r="E47" s="15"/>
      <c r="F47" s="79"/>
      <c r="G47" s="79"/>
      <c r="H47" s="79"/>
      <c r="I47" s="139">
        <v>2</v>
      </c>
      <c r="J47" s="16">
        <f t="shared" si="2"/>
        <v>0</v>
      </c>
    </row>
    <row r="48" spans="1:10" ht="15" customHeight="1">
      <c r="A48" s="157">
        <f t="shared" si="3"/>
        <v>38</v>
      </c>
      <c r="B48" s="76" t="s">
        <v>100</v>
      </c>
      <c r="C48" s="76" t="s">
        <v>99</v>
      </c>
      <c r="D48" s="139" t="s">
        <v>5</v>
      </c>
      <c r="E48" s="15"/>
      <c r="F48" s="79"/>
      <c r="G48" s="79"/>
      <c r="H48" s="79"/>
      <c r="I48" s="139">
        <v>1</v>
      </c>
      <c r="J48" s="16">
        <f t="shared" si="2"/>
        <v>0</v>
      </c>
    </row>
    <row r="49" spans="1:10" ht="15" customHeight="1">
      <c r="A49" s="158">
        <f t="shared" si="3"/>
        <v>39</v>
      </c>
      <c r="B49" s="76" t="s">
        <v>36</v>
      </c>
      <c r="C49" s="76" t="s">
        <v>37</v>
      </c>
      <c r="D49" s="139" t="s">
        <v>5</v>
      </c>
      <c r="E49" s="13"/>
      <c r="F49" s="79"/>
      <c r="G49" s="79"/>
      <c r="H49" s="79"/>
      <c r="I49" s="139">
        <v>112</v>
      </c>
      <c r="J49" s="16">
        <f t="shared" si="2"/>
        <v>0</v>
      </c>
    </row>
    <row r="50" spans="1:10" ht="15" customHeight="1">
      <c r="A50" s="158">
        <f t="shared" si="3"/>
        <v>40</v>
      </c>
      <c r="B50" s="76" t="s">
        <v>36</v>
      </c>
      <c r="C50" s="76" t="s">
        <v>38</v>
      </c>
      <c r="D50" s="139" t="s">
        <v>5</v>
      </c>
      <c r="E50" s="13"/>
      <c r="F50" s="79"/>
      <c r="G50" s="79"/>
      <c r="H50" s="79"/>
      <c r="I50" s="139">
        <v>19</v>
      </c>
      <c r="J50" s="16">
        <f t="shared" si="2"/>
        <v>0</v>
      </c>
    </row>
    <row r="51" spans="1:10" ht="15" customHeight="1">
      <c r="A51" s="158">
        <f t="shared" si="3"/>
        <v>41</v>
      </c>
      <c r="B51" s="76" t="s">
        <v>90</v>
      </c>
      <c r="C51" s="76" t="s">
        <v>39</v>
      </c>
      <c r="D51" s="139" t="s">
        <v>88</v>
      </c>
      <c r="E51" s="15"/>
      <c r="F51" s="79"/>
      <c r="G51" s="79"/>
      <c r="H51" s="79"/>
      <c r="I51" s="139">
        <v>0.638</v>
      </c>
      <c r="J51" s="16">
        <f t="shared" si="2"/>
        <v>0</v>
      </c>
    </row>
    <row r="52" spans="1:10" ht="15" customHeight="1">
      <c r="A52" s="157">
        <f t="shared" si="3"/>
        <v>42</v>
      </c>
      <c r="B52" s="76" t="s">
        <v>40</v>
      </c>
      <c r="C52" s="76" t="s">
        <v>50</v>
      </c>
      <c r="D52" s="139" t="s">
        <v>27</v>
      </c>
      <c r="E52" s="13"/>
      <c r="F52" s="79"/>
      <c r="G52" s="79"/>
      <c r="H52" s="79"/>
      <c r="I52" s="139">
        <v>236</v>
      </c>
      <c r="J52" s="16">
        <f t="shared" si="2"/>
        <v>0</v>
      </c>
    </row>
    <row r="53" spans="1:10" ht="15" customHeight="1">
      <c r="A53" s="158">
        <f t="shared" si="3"/>
        <v>43</v>
      </c>
      <c r="B53" s="76" t="s">
        <v>41</v>
      </c>
      <c r="C53" s="76" t="s">
        <v>51</v>
      </c>
      <c r="D53" s="139" t="s">
        <v>27</v>
      </c>
      <c r="E53" s="13"/>
      <c r="F53" s="79"/>
      <c r="G53" s="79"/>
      <c r="H53" s="79"/>
      <c r="I53" s="139">
        <v>411</v>
      </c>
      <c r="J53" s="16">
        <f t="shared" si="2"/>
        <v>0</v>
      </c>
    </row>
    <row r="54" spans="1:10" ht="15" customHeight="1">
      <c r="A54" s="158">
        <f t="shared" si="3"/>
        <v>44</v>
      </c>
      <c r="B54" s="76" t="s">
        <v>42</v>
      </c>
      <c r="C54" s="76" t="s">
        <v>52</v>
      </c>
      <c r="D54" s="139" t="s">
        <v>27</v>
      </c>
      <c r="E54" s="13"/>
      <c r="F54" s="79"/>
      <c r="G54" s="79"/>
      <c r="H54" s="79"/>
      <c r="I54" s="139">
        <v>143</v>
      </c>
      <c r="J54" s="16">
        <f t="shared" si="2"/>
        <v>0</v>
      </c>
    </row>
    <row r="55" spans="1:10" ht="15" customHeight="1">
      <c r="A55" s="157">
        <f t="shared" si="3"/>
        <v>45</v>
      </c>
      <c r="B55" s="76" t="s">
        <v>43</v>
      </c>
      <c r="C55" s="76" t="s">
        <v>53</v>
      </c>
      <c r="D55" s="139" t="s">
        <v>27</v>
      </c>
      <c r="E55" s="13"/>
      <c r="F55" s="79"/>
      <c r="G55" s="79"/>
      <c r="H55" s="79"/>
      <c r="I55" s="139">
        <v>359</v>
      </c>
      <c r="J55" s="16">
        <f t="shared" si="2"/>
        <v>0</v>
      </c>
    </row>
    <row r="56" spans="1:10" ht="15" customHeight="1">
      <c r="A56" s="158">
        <f t="shared" si="3"/>
        <v>46</v>
      </c>
      <c r="B56" s="76" t="s">
        <v>91</v>
      </c>
      <c r="C56" s="76" t="s">
        <v>92</v>
      </c>
      <c r="D56" s="139" t="s">
        <v>5</v>
      </c>
      <c r="E56" s="13"/>
      <c r="F56" s="79"/>
      <c r="G56" s="79"/>
      <c r="H56" s="79"/>
      <c r="I56" s="139">
        <v>5</v>
      </c>
      <c r="J56" s="16">
        <f t="shared" si="2"/>
        <v>0</v>
      </c>
    </row>
    <row r="57" spans="1:10" ht="15" customHeight="1">
      <c r="A57" s="158">
        <f t="shared" si="3"/>
        <v>47</v>
      </c>
      <c r="B57" s="76" t="s">
        <v>89</v>
      </c>
      <c r="C57" s="76" t="s">
        <v>54</v>
      </c>
      <c r="D57" s="139" t="s">
        <v>88</v>
      </c>
      <c r="E57" s="15"/>
      <c r="F57" s="79"/>
      <c r="G57" s="79"/>
      <c r="H57" s="79"/>
      <c r="I57" s="139">
        <v>0.589</v>
      </c>
      <c r="J57" s="16">
        <f t="shared" si="2"/>
        <v>0</v>
      </c>
    </row>
    <row r="58" spans="1:10" ht="15" customHeight="1">
      <c r="A58" s="157">
        <f t="shared" si="3"/>
        <v>48</v>
      </c>
      <c r="B58" s="76" t="s">
        <v>44</v>
      </c>
      <c r="C58" s="76" t="s">
        <v>55</v>
      </c>
      <c r="D58" s="139" t="s">
        <v>27</v>
      </c>
      <c r="E58" s="13"/>
      <c r="F58" s="79"/>
      <c r="G58" s="79"/>
      <c r="H58" s="79"/>
      <c r="I58" s="139">
        <v>98</v>
      </c>
      <c r="J58" s="16">
        <f t="shared" si="2"/>
        <v>0</v>
      </c>
    </row>
    <row r="59" spans="1:10" ht="15" customHeight="1" thickBot="1">
      <c r="A59" s="85"/>
      <c r="B59" s="105"/>
      <c r="C59" s="250" t="s">
        <v>134</v>
      </c>
      <c r="D59" s="251"/>
      <c r="E59" s="251"/>
      <c r="F59" s="251"/>
      <c r="G59" s="251"/>
      <c r="H59" s="251"/>
      <c r="I59" s="252"/>
      <c r="J59" s="152">
        <f>SUM(J42:J52)</f>
        <v>0</v>
      </c>
    </row>
    <row r="60" spans="1:10" ht="15" customHeight="1" thickBot="1">
      <c r="A60" s="141"/>
      <c r="B60" s="142"/>
      <c r="C60" s="143"/>
      <c r="D60" s="144"/>
      <c r="E60" s="144"/>
      <c r="F60" s="144"/>
      <c r="G60" s="144"/>
      <c r="H60" s="144"/>
      <c r="I60" s="144"/>
      <c r="J60" s="140"/>
    </row>
    <row r="61" spans="1:10" ht="15" customHeight="1" thickTop="1">
      <c r="A61" s="245" t="s">
        <v>0</v>
      </c>
      <c r="B61" s="245" t="s">
        <v>1</v>
      </c>
      <c r="C61" s="245" t="s">
        <v>2</v>
      </c>
      <c r="D61" s="245" t="s">
        <v>3</v>
      </c>
      <c r="E61" s="248" t="s">
        <v>128</v>
      </c>
      <c r="F61" s="92" t="s">
        <v>132</v>
      </c>
      <c r="G61" s="72"/>
      <c r="H61" s="72"/>
      <c r="I61" s="239" t="s">
        <v>132</v>
      </c>
      <c r="J61" s="239" t="s">
        <v>129</v>
      </c>
    </row>
    <row r="62" spans="1:10" ht="15" customHeight="1">
      <c r="A62" s="246"/>
      <c r="B62" s="246"/>
      <c r="C62" s="246"/>
      <c r="D62" s="246"/>
      <c r="E62" s="249"/>
      <c r="F62" s="93"/>
      <c r="G62" s="26"/>
      <c r="H62" s="26"/>
      <c r="I62" s="240"/>
      <c r="J62" s="240"/>
    </row>
    <row r="63" spans="1:10" ht="15" customHeight="1" thickBot="1">
      <c r="A63" s="246"/>
      <c r="B63" s="247"/>
      <c r="C63" s="247"/>
      <c r="D63" s="247"/>
      <c r="E63" s="249"/>
      <c r="F63" s="94"/>
      <c r="G63" s="26"/>
      <c r="H63" s="26"/>
      <c r="I63" s="241"/>
      <c r="J63" s="241"/>
    </row>
    <row r="64" spans="1:10" ht="15" customHeight="1" thickBot="1">
      <c r="A64" s="242" t="s">
        <v>142</v>
      </c>
      <c r="B64" s="243"/>
      <c r="C64" s="243"/>
      <c r="D64" s="243"/>
      <c r="E64" s="243"/>
      <c r="F64" s="243"/>
      <c r="G64" s="243"/>
      <c r="H64" s="243"/>
      <c r="I64" s="243"/>
      <c r="J64" s="244"/>
    </row>
    <row r="65" spans="1:10" ht="15" customHeight="1">
      <c r="A65" s="156">
        <v>49</v>
      </c>
      <c r="B65" s="76" t="s">
        <v>102</v>
      </c>
      <c r="C65" s="76" t="s">
        <v>104</v>
      </c>
      <c r="D65" s="139" t="s">
        <v>5</v>
      </c>
      <c r="E65" s="13"/>
      <c r="F65" s="97">
        <v>32</v>
      </c>
      <c r="G65" s="98"/>
      <c r="H65" s="99"/>
      <c r="I65" s="100">
        <v>20</v>
      </c>
      <c r="J65" s="16">
        <f>E65*I65</f>
        <v>0</v>
      </c>
    </row>
    <row r="66" spans="1:10" ht="15" customHeight="1">
      <c r="A66" s="157">
        <v>50</v>
      </c>
      <c r="B66" s="76" t="s">
        <v>101</v>
      </c>
      <c r="C66" s="76" t="s">
        <v>103</v>
      </c>
      <c r="D66" s="139" t="s">
        <v>27</v>
      </c>
      <c r="E66" s="13"/>
      <c r="F66" s="102"/>
      <c r="G66" s="102"/>
      <c r="H66" s="102"/>
      <c r="I66" s="83">
        <v>1662</v>
      </c>
      <c r="J66" s="16">
        <f>E66*I66</f>
        <v>0</v>
      </c>
    </row>
    <row r="67" spans="1:10" ht="15" customHeight="1" thickBot="1">
      <c r="A67" s="85"/>
      <c r="B67" s="105"/>
      <c r="C67" s="250" t="s">
        <v>135</v>
      </c>
      <c r="D67" s="251"/>
      <c r="E67" s="251"/>
      <c r="F67" s="251"/>
      <c r="G67" s="251"/>
      <c r="H67" s="251"/>
      <c r="I67" s="252"/>
      <c r="J67" s="152">
        <f>SUM(J65:J66)</f>
        <v>0</v>
      </c>
    </row>
    <row r="68" spans="1:10" ht="15" customHeight="1" thickBot="1">
      <c r="A68" s="88"/>
      <c r="B68" s="89"/>
      <c r="C68" s="89"/>
      <c r="D68" s="89"/>
      <c r="E68" s="90"/>
      <c r="F68" s="90"/>
      <c r="G68" s="90"/>
      <c r="H68" s="90"/>
      <c r="I68" s="90"/>
      <c r="J68" s="91"/>
    </row>
    <row r="69" spans="1:10" ht="15" customHeight="1">
      <c r="A69" s="245" t="s">
        <v>0</v>
      </c>
      <c r="B69" s="253" t="s">
        <v>1</v>
      </c>
      <c r="C69" s="245" t="s">
        <v>2</v>
      </c>
      <c r="D69" s="253" t="s">
        <v>3</v>
      </c>
      <c r="E69" s="248" t="s">
        <v>128</v>
      </c>
      <c r="F69" s="257" t="s">
        <v>132</v>
      </c>
      <c r="G69" s="106"/>
      <c r="H69" s="106"/>
      <c r="I69" s="239" t="s">
        <v>132</v>
      </c>
      <c r="J69" s="239" t="s">
        <v>129</v>
      </c>
    </row>
    <row r="70" spans="1:10" ht="15" customHeight="1">
      <c r="A70" s="246"/>
      <c r="B70" s="254"/>
      <c r="C70" s="246"/>
      <c r="D70" s="254"/>
      <c r="E70" s="249"/>
      <c r="F70" s="258"/>
      <c r="G70" s="26"/>
      <c r="H70" s="26"/>
      <c r="I70" s="240"/>
      <c r="J70" s="240"/>
    </row>
    <row r="71" spans="1:10" ht="15" customHeight="1" thickBot="1">
      <c r="A71" s="246"/>
      <c r="B71" s="255"/>
      <c r="C71" s="247"/>
      <c r="D71" s="255"/>
      <c r="E71" s="256"/>
      <c r="F71" s="259"/>
      <c r="G71" s="26"/>
      <c r="H71" s="26"/>
      <c r="I71" s="241"/>
      <c r="J71" s="241"/>
    </row>
    <row r="72" spans="1:10" ht="15" customHeight="1" thickBot="1">
      <c r="A72" s="242" t="s">
        <v>136</v>
      </c>
      <c r="B72" s="243"/>
      <c r="C72" s="243"/>
      <c r="D72" s="243"/>
      <c r="E72" s="243"/>
      <c r="F72" s="243"/>
      <c r="G72" s="243"/>
      <c r="H72" s="243"/>
      <c r="I72" s="243"/>
      <c r="J72" s="244"/>
    </row>
    <row r="73" spans="1:10" ht="15" customHeight="1" hidden="1">
      <c r="A73" s="104" t="e">
        <f>#REF!+1</f>
        <v>#REF!</v>
      </c>
      <c r="B73" s="101"/>
      <c r="C73" s="107" t="s">
        <v>137</v>
      </c>
      <c r="D73" s="108" t="s">
        <v>5</v>
      </c>
      <c r="E73" s="81"/>
      <c r="F73" s="82"/>
      <c r="G73" s="82"/>
      <c r="H73" s="82"/>
      <c r="I73" s="83">
        <v>20</v>
      </c>
      <c r="J73" s="103">
        <f aca="true" t="shared" si="4" ref="J73:J78">E73*I73</f>
        <v>0</v>
      </c>
    </row>
    <row r="74" spans="1:10" ht="15" customHeight="1">
      <c r="A74" s="158">
        <v>51</v>
      </c>
      <c r="B74" s="76" t="s">
        <v>111</v>
      </c>
      <c r="C74" s="76" t="s">
        <v>112</v>
      </c>
      <c r="D74" s="139" t="s">
        <v>5</v>
      </c>
      <c r="E74" s="139"/>
      <c r="F74" s="82"/>
      <c r="G74" s="82"/>
      <c r="H74" s="82"/>
      <c r="I74" s="139">
        <v>4925</v>
      </c>
      <c r="J74" s="16">
        <f t="shared" si="4"/>
        <v>0</v>
      </c>
    </row>
    <row r="75" spans="1:10" ht="15" customHeight="1">
      <c r="A75" s="158">
        <v>52</v>
      </c>
      <c r="B75" s="76" t="s">
        <v>46</v>
      </c>
      <c r="C75" s="76" t="s">
        <v>113</v>
      </c>
      <c r="D75" s="139" t="s">
        <v>5</v>
      </c>
      <c r="E75" s="139"/>
      <c r="F75" s="79"/>
      <c r="G75" s="79"/>
      <c r="H75" s="79"/>
      <c r="I75" s="139">
        <v>71</v>
      </c>
      <c r="J75" s="16">
        <f t="shared" si="4"/>
        <v>0</v>
      </c>
    </row>
    <row r="76" spans="1:10" ht="15" customHeight="1">
      <c r="A76" s="158">
        <v>53</v>
      </c>
      <c r="B76" s="76" t="s">
        <v>105</v>
      </c>
      <c r="C76" s="76" t="s">
        <v>110</v>
      </c>
      <c r="D76" s="139" t="s">
        <v>5</v>
      </c>
      <c r="E76" s="139"/>
      <c r="F76" s="82"/>
      <c r="G76" s="82"/>
      <c r="H76" s="82"/>
      <c r="I76" s="139">
        <v>5</v>
      </c>
      <c r="J76" s="16">
        <f t="shared" si="4"/>
        <v>0</v>
      </c>
    </row>
    <row r="77" spans="1:10" ht="15" customHeight="1">
      <c r="A77" s="158">
        <v>54</v>
      </c>
      <c r="B77" s="76" t="s">
        <v>106</v>
      </c>
      <c r="C77" s="76" t="s">
        <v>109</v>
      </c>
      <c r="D77" s="139" t="s">
        <v>5</v>
      </c>
      <c r="E77" s="139"/>
      <c r="F77" s="82"/>
      <c r="G77" s="82"/>
      <c r="H77" s="82"/>
      <c r="I77" s="139">
        <v>5</v>
      </c>
      <c r="J77" s="16">
        <f t="shared" si="4"/>
        <v>0</v>
      </c>
    </row>
    <row r="78" spans="1:10" ht="15" customHeight="1">
      <c r="A78" s="158">
        <v>55</v>
      </c>
      <c r="B78" s="76" t="s">
        <v>107</v>
      </c>
      <c r="C78" s="76" t="s">
        <v>108</v>
      </c>
      <c r="D78" s="139" t="s">
        <v>5</v>
      </c>
      <c r="E78" s="139"/>
      <c r="F78" s="82"/>
      <c r="G78" s="82"/>
      <c r="H78" s="82"/>
      <c r="I78" s="139">
        <v>3</v>
      </c>
      <c r="J78" s="16">
        <f t="shared" si="4"/>
        <v>0</v>
      </c>
    </row>
    <row r="79" spans="1:10" ht="15" customHeight="1" thickBot="1">
      <c r="A79" s="111"/>
      <c r="B79" s="260" t="s">
        <v>138</v>
      </c>
      <c r="C79" s="261"/>
      <c r="D79" s="261"/>
      <c r="E79" s="261"/>
      <c r="F79" s="261"/>
      <c r="G79" s="261"/>
      <c r="H79" s="261"/>
      <c r="I79" s="262"/>
      <c r="J79" s="152">
        <f>SUM(J74:J78)</f>
        <v>0</v>
      </c>
    </row>
    <row r="80" spans="1:10" ht="15" customHeight="1">
      <c r="A80" s="112"/>
      <c r="B80" s="113"/>
      <c r="C80" s="114"/>
      <c r="D80" s="115"/>
      <c r="E80" s="116"/>
      <c r="F80" s="106"/>
      <c r="G80" s="106"/>
      <c r="H80" s="106"/>
      <c r="I80" s="106"/>
      <c r="J80" s="117"/>
    </row>
    <row r="81" spans="1:10" ht="15" customHeight="1" thickBot="1">
      <c r="A81" s="118"/>
      <c r="B81" s="119"/>
      <c r="C81" s="120"/>
      <c r="D81" s="121"/>
      <c r="E81" s="122"/>
      <c r="F81" s="123"/>
      <c r="G81" s="123"/>
      <c r="H81" s="123"/>
      <c r="I81" s="123"/>
      <c r="J81" s="124"/>
    </row>
    <row r="82" spans="1:10" ht="15" customHeight="1">
      <c r="A82" s="125"/>
      <c r="B82" s="126"/>
      <c r="C82" s="127" t="s">
        <v>139</v>
      </c>
      <c r="D82" s="95"/>
      <c r="E82" s="96"/>
      <c r="F82" s="128"/>
      <c r="G82" s="128"/>
      <c r="H82" s="128"/>
      <c r="I82" s="128"/>
      <c r="J82" s="16">
        <f>J36+J59+J67</f>
        <v>0</v>
      </c>
    </row>
    <row r="83" spans="1:10" ht="15" customHeight="1">
      <c r="A83" s="129"/>
      <c r="B83" s="109"/>
      <c r="C83" s="107"/>
      <c r="D83" s="108"/>
      <c r="E83" s="81"/>
      <c r="F83" s="82"/>
      <c r="G83" s="82"/>
      <c r="H83" s="82"/>
      <c r="I83" s="82"/>
      <c r="J83" s="16"/>
    </row>
    <row r="84" spans="1:10" ht="15" customHeight="1">
      <c r="A84" s="158">
        <v>56</v>
      </c>
      <c r="B84" s="84" t="s">
        <v>47</v>
      </c>
      <c r="C84" s="130" t="s">
        <v>56</v>
      </c>
      <c r="D84" s="80" t="s">
        <v>45</v>
      </c>
      <c r="E84" s="78"/>
      <c r="F84" s="79"/>
      <c r="G84" s="79"/>
      <c r="H84" s="79"/>
      <c r="I84" s="139">
        <v>1</v>
      </c>
      <c r="J84" s="16">
        <f>J82*0.05</f>
        <v>0</v>
      </c>
    </row>
    <row r="85" spans="1:10" ht="15" customHeight="1">
      <c r="A85" s="158">
        <f>A84+1</f>
        <v>57</v>
      </c>
      <c r="B85" s="84" t="s">
        <v>48</v>
      </c>
      <c r="C85" s="76" t="s">
        <v>49</v>
      </c>
      <c r="D85" s="80" t="s">
        <v>45</v>
      </c>
      <c r="E85" s="78"/>
      <c r="F85" s="79"/>
      <c r="G85" s="79"/>
      <c r="H85" s="79"/>
      <c r="I85" s="139">
        <v>1</v>
      </c>
      <c r="J85" s="16">
        <f>J82*0.1</f>
        <v>0</v>
      </c>
    </row>
    <row r="86" spans="1:10" ht="15" customHeight="1">
      <c r="A86" s="110"/>
      <c r="B86" s="84"/>
      <c r="C86" s="76"/>
      <c r="D86" s="77"/>
      <c r="E86" s="78"/>
      <c r="F86" s="79"/>
      <c r="G86" s="79"/>
      <c r="H86" s="79"/>
      <c r="I86" s="79"/>
      <c r="J86" s="16"/>
    </row>
    <row r="87" spans="1:10" ht="15" customHeight="1" thickBot="1">
      <c r="A87" s="85"/>
      <c r="B87" s="86"/>
      <c r="C87" s="131" t="s">
        <v>140</v>
      </c>
      <c r="D87" s="87"/>
      <c r="E87" s="132"/>
      <c r="F87" s="105"/>
      <c r="G87" s="105"/>
      <c r="H87" s="105"/>
      <c r="I87" s="105"/>
      <c r="J87" s="154">
        <f>SUM(J82:J86)</f>
        <v>0</v>
      </c>
    </row>
    <row r="88" spans="1:10" ht="15" customHeight="1">
      <c r="A88" s="88"/>
      <c r="B88" s="133"/>
      <c r="C88" s="134"/>
      <c r="D88" s="135"/>
      <c r="E88" s="136"/>
      <c r="F88" s="26"/>
      <c r="G88" s="26"/>
      <c r="H88" s="75"/>
      <c r="J88" s="137" t="s">
        <v>141</v>
      </c>
    </row>
    <row r="89" spans="1:8" ht="15" customHeight="1">
      <c r="A89" s="88"/>
      <c r="B89" s="133"/>
      <c r="C89" s="134"/>
      <c r="D89" s="135"/>
      <c r="E89" s="136"/>
      <c r="F89" s="26"/>
      <c r="G89" s="26"/>
      <c r="H89" s="75"/>
    </row>
    <row r="90" spans="1:8" ht="15" customHeight="1">
      <c r="A90" s="88"/>
      <c r="B90" s="133"/>
      <c r="C90" s="134"/>
      <c r="D90" s="135"/>
      <c r="E90" s="136"/>
      <c r="F90" s="26"/>
      <c r="G90" s="26"/>
      <c r="H90" s="75"/>
    </row>
    <row r="91" spans="1:8" ht="14.25">
      <c r="A91" s="88"/>
      <c r="B91" s="133"/>
      <c r="C91" s="134"/>
      <c r="D91" s="135"/>
      <c r="E91" s="136"/>
      <c r="F91" s="26"/>
      <c r="G91" s="26"/>
      <c r="H91" s="75"/>
    </row>
    <row r="92" spans="1:8" ht="14.25">
      <c r="A92" s="88"/>
      <c r="B92" s="133"/>
      <c r="C92" s="134"/>
      <c r="D92" s="135"/>
      <c r="E92" s="136"/>
      <c r="F92" s="26"/>
      <c r="G92" s="26"/>
      <c r="H92" s="26"/>
    </row>
    <row r="93" spans="1:5" ht="14.25">
      <c r="A93" s="88"/>
      <c r="B93" s="133"/>
      <c r="C93" s="134"/>
      <c r="D93" s="135"/>
      <c r="E93" s="136"/>
    </row>
    <row r="94" spans="1:5" ht="14.25">
      <c r="A94" s="88"/>
      <c r="B94" s="133"/>
      <c r="C94" s="134"/>
      <c r="D94" s="135"/>
      <c r="E94" s="136"/>
    </row>
    <row r="95" ht="14.25">
      <c r="A95" s="88"/>
    </row>
    <row r="96" ht="14.25">
      <c r="A96" s="88"/>
    </row>
    <row r="97" ht="14.25">
      <c r="A97" s="88"/>
    </row>
    <row r="98" ht="14.25">
      <c r="A98" s="88"/>
    </row>
    <row r="99" ht="14.25">
      <c r="A99" s="88"/>
    </row>
    <row r="100" ht="14.25">
      <c r="A100" s="88"/>
    </row>
    <row r="101" ht="14.25">
      <c r="A101" s="88"/>
    </row>
  </sheetData>
  <sheetProtection/>
  <mergeCells count="36">
    <mergeCell ref="I38:I40"/>
    <mergeCell ref="A1:A3"/>
    <mergeCell ref="B1:B3"/>
    <mergeCell ref="D1:D3"/>
    <mergeCell ref="E1:E3"/>
    <mergeCell ref="J1:J3"/>
    <mergeCell ref="A4:J4"/>
    <mergeCell ref="I1:I3"/>
    <mergeCell ref="J38:J40"/>
    <mergeCell ref="A41:J41"/>
    <mergeCell ref="C59:I59"/>
    <mergeCell ref="B79:I79"/>
    <mergeCell ref="C36:I36"/>
    <mergeCell ref="A38:A40"/>
    <mergeCell ref="B38:B40"/>
    <mergeCell ref="C38:C40"/>
    <mergeCell ref="D38:D40"/>
    <mergeCell ref="E38:E40"/>
    <mergeCell ref="A64:J64"/>
    <mergeCell ref="C67:I67"/>
    <mergeCell ref="A69:A71"/>
    <mergeCell ref="B69:B71"/>
    <mergeCell ref="C69:C71"/>
    <mergeCell ref="D69:D71"/>
    <mergeCell ref="E69:E71"/>
    <mergeCell ref="F69:F71"/>
    <mergeCell ref="J61:J63"/>
    <mergeCell ref="I69:I71"/>
    <mergeCell ref="J69:J71"/>
    <mergeCell ref="A72:J72"/>
    <mergeCell ref="A61:A63"/>
    <mergeCell ref="B61:B63"/>
    <mergeCell ref="C61:C63"/>
    <mergeCell ref="D61:D63"/>
    <mergeCell ref="E61:E63"/>
    <mergeCell ref="I61:I63"/>
  </mergeCells>
  <printOptions/>
  <pageMargins left="0.7" right="0.7" top="0.75" bottom="0.75" header="0.3" footer="0.3"/>
  <pageSetup fitToHeight="2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E13" sqref="E13:E14"/>
    </sheetView>
  </sheetViews>
  <sheetFormatPr defaultColWidth="9.140625" defaultRowHeight="15"/>
  <cols>
    <col min="1" max="1" width="5.140625" style="9" customWidth="1"/>
    <col min="2" max="2" width="10.7109375" style="1" customWidth="1"/>
    <col min="3" max="3" width="57.421875" style="1" customWidth="1"/>
    <col min="4" max="4" width="5.421875" style="1" customWidth="1"/>
    <col min="5" max="5" width="9.57421875" style="7" customWidth="1"/>
    <col min="6" max="6" width="9.140625" style="8" customWidth="1"/>
    <col min="7" max="7" width="16.28125" style="8" customWidth="1"/>
    <col min="8" max="8" width="9.140625" style="1" customWidth="1"/>
    <col min="9" max="9" width="10.8515625" style="1" customWidth="1"/>
    <col min="10" max="10" width="11.140625" style="1" customWidth="1"/>
    <col min="11" max="16384" width="9.140625" style="1" customWidth="1"/>
  </cols>
  <sheetData>
    <row r="1" spans="1:8" s="11" customFormat="1" ht="12.75" customHeight="1">
      <c r="A1" s="64"/>
      <c r="C1" s="231" t="s">
        <v>127</v>
      </c>
      <c r="D1" s="231"/>
      <c r="E1" s="231"/>
      <c r="F1" s="62"/>
      <c r="G1" s="62"/>
      <c r="H1" s="12"/>
    </row>
    <row r="2" spans="3:256" s="11" customFormat="1" ht="12.75" customHeight="1">
      <c r="C2" s="273" t="s">
        <v>125</v>
      </c>
      <c r="D2" s="273"/>
      <c r="E2" s="273"/>
      <c r="F2" s="62"/>
      <c r="G2" s="62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7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37"/>
      <c r="FP2" s="237"/>
      <c r="FQ2" s="237"/>
      <c r="FR2" s="237"/>
      <c r="FS2" s="237"/>
      <c r="FT2" s="237"/>
      <c r="FU2" s="237"/>
      <c r="FV2" s="237"/>
      <c r="FW2" s="237"/>
      <c r="FX2" s="237"/>
      <c r="FY2" s="237"/>
      <c r="FZ2" s="237"/>
      <c r="GA2" s="237"/>
      <c r="GB2" s="237"/>
      <c r="GC2" s="237"/>
      <c r="GD2" s="237"/>
      <c r="GE2" s="237"/>
      <c r="GF2" s="237"/>
      <c r="GG2" s="237"/>
      <c r="GH2" s="237"/>
      <c r="GI2" s="237"/>
      <c r="GJ2" s="237"/>
      <c r="GK2" s="237"/>
      <c r="GL2" s="237"/>
      <c r="GM2" s="237"/>
      <c r="GN2" s="237"/>
      <c r="GO2" s="237"/>
      <c r="GP2" s="237"/>
      <c r="GQ2" s="237"/>
      <c r="GR2" s="237"/>
      <c r="GS2" s="237"/>
      <c r="GT2" s="237"/>
      <c r="GU2" s="237"/>
      <c r="GV2" s="237"/>
      <c r="GW2" s="237"/>
      <c r="GX2" s="237"/>
      <c r="GY2" s="237"/>
      <c r="GZ2" s="237"/>
      <c r="HA2" s="237"/>
      <c r="HB2" s="237"/>
      <c r="HC2" s="237"/>
      <c r="HD2" s="237"/>
      <c r="HE2" s="237"/>
      <c r="HF2" s="237"/>
      <c r="HG2" s="237"/>
      <c r="HH2" s="237"/>
      <c r="HI2" s="237"/>
      <c r="HJ2" s="237"/>
      <c r="HK2" s="237"/>
      <c r="HL2" s="237"/>
      <c r="HM2" s="237"/>
      <c r="HN2" s="237"/>
      <c r="HO2" s="237"/>
      <c r="HP2" s="237"/>
      <c r="HQ2" s="237"/>
      <c r="HR2" s="237"/>
      <c r="HS2" s="237"/>
      <c r="HT2" s="237"/>
      <c r="HU2" s="237"/>
      <c r="HV2" s="237"/>
      <c r="HW2" s="237"/>
      <c r="HX2" s="237"/>
      <c r="HY2" s="237"/>
      <c r="HZ2" s="237"/>
      <c r="IA2" s="237"/>
      <c r="IB2" s="237"/>
      <c r="IC2" s="237"/>
      <c r="ID2" s="237"/>
      <c r="IE2" s="237"/>
      <c r="IF2" s="237"/>
      <c r="IG2" s="237"/>
      <c r="IH2" s="237"/>
      <c r="II2" s="237"/>
      <c r="IJ2" s="237"/>
      <c r="IK2" s="237"/>
      <c r="IL2" s="237"/>
      <c r="IM2" s="237"/>
      <c r="IN2" s="237"/>
      <c r="IO2" s="237"/>
      <c r="IP2" s="237"/>
      <c r="IQ2" s="237"/>
      <c r="IR2" s="237"/>
      <c r="IS2" s="237"/>
      <c r="IT2" s="237"/>
      <c r="IU2" s="237"/>
      <c r="IV2" s="237"/>
    </row>
    <row r="3" spans="1:8" s="11" customFormat="1" ht="12.75" customHeight="1">
      <c r="A3" s="63"/>
      <c r="C3" s="271" t="s">
        <v>147</v>
      </c>
      <c r="D3" s="271"/>
      <c r="E3" s="271"/>
      <c r="F3" s="62"/>
      <c r="G3" s="62"/>
      <c r="H3" s="12"/>
    </row>
    <row r="4" spans="1:8" s="11" customFormat="1" ht="12.75" customHeight="1">
      <c r="A4" s="63"/>
      <c r="C4" s="271" t="s">
        <v>148</v>
      </c>
      <c r="D4" s="271"/>
      <c r="E4" s="271"/>
      <c r="F4" s="62"/>
      <c r="G4" s="62"/>
      <c r="H4" s="12"/>
    </row>
    <row r="5" spans="1:8" s="11" customFormat="1" ht="12.75" customHeight="1">
      <c r="A5" s="63"/>
      <c r="C5" s="271" t="s">
        <v>149</v>
      </c>
      <c r="D5" s="271"/>
      <c r="E5" s="271"/>
      <c r="F5" s="62"/>
      <c r="G5" s="62"/>
      <c r="H5" s="12"/>
    </row>
    <row r="6" spans="1:256" s="11" customFormat="1" ht="12.75" customHeight="1">
      <c r="A6" s="39"/>
      <c r="B6" s="39"/>
      <c r="C6" s="39"/>
      <c r="D6" s="39"/>
      <c r="E6" s="39"/>
      <c r="F6" s="62"/>
      <c r="G6" s="62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56" ht="12.75" customHeight="1" thickBot="1">
      <c r="A7" s="272" t="s">
        <v>120</v>
      </c>
      <c r="B7" s="272"/>
      <c r="C7" s="272"/>
      <c r="D7" s="272"/>
      <c r="E7" s="272"/>
      <c r="F7" s="272"/>
      <c r="G7" s="272"/>
      <c r="H7" s="11"/>
      <c r="I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56" s="10" customFormat="1" ht="15" customHeight="1" thickTop="1">
      <c r="A8" s="57" t="s">
        <v>0</v>
      </c>
      <c r="B8" s="58" t="s">
        <v>1</v>
      </c>
      <c r="C8" s="58" t="s">
        <v>2</v>
      </c>
      <c r="D8" s="58" t="s">
        <v>3</v>
      </c>
      <c r="E8" s="58" t="s">
        <v>4</v>
      </c>
      <c r="F8" s="59" t="s">
        <v>118</v>
      </c>
      <c r="G8" s="60" t="s">
        <v>119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</row>
    <row r="9" spans="1:10" s="11" customFormat="1" ht="12" customHeight="1">
      <c r="A9" s="44">
        <v>1</v>
      </c>
      <c r="B9" s="45" t="s">
        <v>58</v>
      </c>
      <c r="C9" s="46" t="s">
        <v>59</v>
      </c>
      <c r="D9" s="47" t="s">
        <v>27</v>
      </c>
      <c r="E9" s="160">
        <v>2470</v>
      </c>
      <c r="F9" s="49">
        <v>1</v>
      </c>
      <c r="G9" s="50">
        <f aca="true" t="shared" si="0" ref="G9:G63">E9*F9</f>
        <v>2470</v>
      </c>
      <c r="I9" s="11" t="s">
        <v>150</v>
      </c>
      <c r="J9" s="11" t="s">
        <v>151</v>
      </c>
    </row>
    <row r="10" spans="1:7" s="11" customFormat="1" ht="12" customHeight="1">
      <c r="A10" s="44">
        <v>2</v>
      </c>
      <c r="B10" s="45" t="s">
        <v>57</v>
      </c>
      <c r="C10" s="46" t="s">
        <v>60</v>
      </c>
      <c r="D10" s="47" t="s">
        <v>27</v>
      </c>
      <c r="E10" s="48">
        <v>150</v>
      </c>
      <c r="F10" s="49">
        <v>17.22</v>
      </c>
      <c r="G10" s="50">
        <f t="shared" si="0"/>
        <v>2583</v>
      </c>
    </row>
    <row r="11" spans="1:10" s="11" customFormat="1" ht="12">
      <c r="A11" s="44">
        <v>3</v>
      </c>
      <c r="B11" s="45" t="s">
        <v>61</v>
      </c>
      <c r="C11" s="46" t="s">
        <v>62</v>
      </c>
      <c r="D11" s="47" t="s">
        <v>5</v>
      </c>
      <c r="E11" s="48">
        <v>27</v>
      </c>
      <c r="F11" s="49">
        <v>6.22</v>
      </c>
      <c r="G11" s="50">
        <f t="shared" si="0"/>
        <v>167.94</v>
      </c>
      <c r="I11" s="11">
        <v>40</v>
      </c>
      <c r="J11" s="11">
        <v>11</v>
      </c>
    </row>
    <row r="12" spans="1:10" s="11" customFormat="1" ht="12">
      <c r="A12" s="44">
        <v>4</v>
      </c>
      <c r="B12" s="45" t="s">
        <v>6</v>
      </c>
      <c r="C12" s="46" t="s">
        <v>7</v>
      </c>
      <c r="D12" s="47" t="s">
        <v>8</v>
      </c>
      <c r="E12" s="51">
        <v>1.75</v>
      </c>
      <c r="F12" s="49">
        <v>9000</v>
      </c>
      <c r="G12" s="50">
        <f t="shared" si="0"/>
        <v>15750</v>
      </c>
      <c r="I12" s="11">
        <v>44</v>
      </c>
      <c r="J12" s="11">
        <v>3</v>
      </c>
    </row>
    <row r="13" spans="1:10" s="11" customFormat="1" ht="12">
      <c r="A13" s="44">
        <v>5</v>
      </c>
      <c r="B13" s="45" t="s">
        <v>67</v>
      </c>
      <c r="C13" s="46" t="s">
        <v>68</v>
      </c>
      <c r="D13" s="47" t="s">
        <v>11</v>
      </c>
      <c r="E13" s="160">
        <v>1513</v>
      </c>
      <c r="F13" s="49">
        <v>5.5</v>
      </c>
      <c r="G13" s="50">
        <f>E13*F13</f>
        <v>8321.5</v>
      </c>
      <c r="I13" s="11">
        <v>48</v>
      </c>
      <c r="J13" s="11">
        <v>4</v>
      </c>
    </row>
    <row r="14" spans="1:10" s="11" customFormat="1" ht="12">
      <c r="A14" s="44">
        <v>6</v>
      </c>
      <c r="B14" s="45" t="s">
        <v>9</v>
      </c>
      <c r="C14" s="46" t="s">
        <v>10</v>
      </c>
      <c r="D14" s="47" t="s">
        <v>11</v>
      </c>
      <c r="E14" s="160">
        <v>313</v>
      </c>
      <c r="F14" s="49">
        <v>9</v>
      </c>
      <c r="G14" s="50">
        <f t="shared" si="0"/>
        <v>2817</v>
      </c>
      <c r="I14" s="11">
        <v>21</v>
      </c>
      <c r="J14" s="11">
        <v>20</v>
      </c>
    </row>
    <row r="15" spans="1:10" s="11" customFormat="1" ht="12">
      <c r="A15" s="44">
        <v>7</v>
      </c>
      <c r="B15" s="45" t="s">
        <v>13</v>
      </c>
      <c r="C15" s="46" t="s">
        <v>66</v>
      </c>
      <c r="D15" s="47" t="s">
        <v>12</v>
      </c>
      <c r="E15" s="160">
        <v>5905</v>
      </c>
      <c r="F15" s="49">
        <v>3</v>
      </c>
      <c r="G15" s="50">
        <f t="shared" si="0"/>
        <v>17715</v>
      </c>
      <c r="I15" s="11">
        <v>30</v>
      </c>
      <c r="J15" s="11">
        <v>9</v>
      </c>
    </row>
    <row r="16" spans="1:10" s="11" customFormat="1" ht="12">
      <c r="A16" s="44">
        <v>8</v>
      </c>
      <c r="B16" s="45" t="s">
        <v>14</v>
      </c>
      <c r="C16" s="46" t="s">
        <v>65</v>
      </c>
      <c r="D16" s="47" t="s">
        <v>12</v>
      </c>
      <c r="E16" s="160">
        <v>5263</v>
      </c>
      <c r="F16" s="49">
        <v>15.5</v>
      </c>
      <c r="G16" s="50">
        <f t="shared" si="0"/>
        <v>81576.5</v>
      </c>
      <c r="I16" s="11">
        <v>53</v>
      </c>
      <c r="J16" s="11">
        <v>6</v>
      </c>
    </row>
    <row r="17" spans="1:56" s="14" customFormat="1" ht="12">
      <c r="A17" s="44">
        <v>9</v>
      </c>
      <c r="B17" s="65" t="s">
        <v>15</v>
      </c>
      <c r="C17" s="66" t="s">
        <v>115</v>
      </c>
      <c r="D17" s="67" t="s">
        <v>16</v>
      </c>
      <c r="E17" s="68">
        <v>2.5</v>
      </c>
      <c r="F17" s="69">
        <v>100</v>
      </c>
      <c r="G17" s="70">
        <f t="shared" si="0"/>
        <v>250</v>
      </c>
      <c r="H17" s="11"/>
      <c r="I17" s="11">
        <v>37</v>
      </c>
      <c r="J17" s="11">
        <v>15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</row>
    <row r="18" spans="1:10" s="11" customFormat="1" ht="12" customHeight="1">
      <c r="A18" s="44">
        <v>10</v>
      </c>
      <c r="B18" s="45" t="s">
        <v>117</v>
      </c>
      <c r="C18" s="46" t="s">
        <v>63</v>
      </c>
      <c r="D18" s="47" t="s">
        <v>16</v>
      </c>
      <c r="E18" s="160">
        <v>333</v>
      </c>
      <c r="F18" s="49">
        <v>100</v>
      </c>
      <c r="G18" s="50">
        <f t="shared" si="0"/>
        <v>33300</v>
      </c>
      <c r="I18" s="11">
        <v>11</v>
      </c>
      <c r="J18" s="11">
        <v>29</v>
      </c>
    </row>
    <row r="19" spans="1:10" s="11" customFormat="1" ht="12">
      <c r="A19" s="44">
        <v>11</v>
      </c>
      <c r="B19" s="45" t="s">
        <v>116</v>
      </c>
      <c r="C19" s="46" t="s">
        <v>64</v>
      </c>
      <c r="D19" s="47" t="s">
        <v>16</v>
      </c>
      <c r="E19" s="160">
        <v>396</v>
      </c>
      <c r="F19" s="49">
        <v>120.82</v>
      </c>
      <c r="G19" s="50">
        <f t="shared" si="0"/>
        <v>47844.719999999994</v>
      </c>
      <c r="I19" s="11">
        <v>32</v>
      </c>
      <c r="J19" s="11">
        <v>16</v>
      </c>
    </row>
    <row r="20" spans="1:10" s="11" customFormat="1" ht="12">
      <c r="A20" s="44">
        <v>12</v>
      </c>
      <c r="B20" s="45" t="s">
        <v>17</v>
      </c>
      <c r="C20" s="46" t="s">
        <v>18</v>
      </c>
      <c r="D20" s="47" t="s">
        <v>5</v>
      </c>
      <c r="E20" s="160">
        <v>1</v>
      </c>
      <c r="F20" s="49">
        <v>3850</v>
      </c>
      <c r="G20" s="50">
        <f t="shared" si="0"/>
        <v>3850</v>
      </c>
      <c r="I20" s="11">
        <v>26</v>
      </c>
      <c r="J20" s="11">
        <v>24</v>
      </c>
    </row>
    <row r="21" spans="1:10" s="11" customFormat="1" ht="12">
      <c r="A21" s="44">
        <v>13</v>
      </c>
      <c r="B21" s="45" t="s">
        <v>17</v>
      </c>
      <c r="C21" s="46" t="s">
        <v>19</v>
      </c>
      <c r="D21" s="47" t="s">
        <v>5</v>
      </c>
      <c r="E21" s="48">
        <v>2</v>
      </c>
      <c r="F21" s="49">
        <v>4200</v>
      </c>
      <c r="G21" s="50">
        <f t="shared" si="0"/>
        <v>8400</v>
      </c>
      <c r="I21" s="11">
        <v>22</v>
      </c>
      <c r="J21" s="11">
        <v>26</v>
      </c>
    </row>
    <row r="22" spans="1:10" s="11" customFormat="1" ht="12">
      <c r="A22" s="44">
        <v>14</v>
      </c>
      <c r="B22" s="45" t="s">
        <v>17</v>
      </c>
      <c r="C22" s="46" t="s">
        <v>76</v>
      </c>
      <c r="D22" s="47" t="s">
        <v>5</v>
      </c>
      <c r="E22" s="48">
        <v>3</v>
      </c>
      <c r="F22" s="49">
        <v>3500</v>
      </c>
      <c r="G22" s="50">
        <f t="shared" si="0"/>
        <v>10500</v>
      </c>
      <c r="I22" s="11">
        <v>31</v>
      </c>
      <c r="J22" s="11">
        <v>13</v>
      </c>
    </row>
    <row r="23" spans="1:56" s="14" customFormat="1" ht="12">
      <c r="A23" s="44">
        <v>15</v>
      </c>
      <c r="B23" s="45" t="s">
        <v>20</v>
      </c>
      <c r="C23" s="46" t="s">
        <v>21</v>
      </c>
      <c r="D23" s="47" t="s">
        <v>5</v>
      </c>
      <c r="E23" s="48">
        <v>1</v>
      </c>
      <c r="F23" s="49">
        <v>5000</v>
      </c>
      <c r="G23" s="50">
        <f t="shared" si="0"/>
        <v>5000</v>
      </c>
      <c r="H23" s="11"/>
      <c r="I23" s="11">
        <v>21</v>
      </c>
      <c r="J23" s="11">
        <v>27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</row>
    <row r="24" spans="1:56" s="14" customFormat="1" ht="12">
      <c r="A24" s="44">
        <v>16</v>
      </c>
      <c r="B24" s="45" t="s">
        <v>22</v>
      </c>
      <c r="C24" s="46" t="s">
        <v>23</v>
      </c>
      <c r="D24" s="47" t="s">
        <v>5</v>
      </c>
      <c r="E24" s="48">
        <v>1</v>
      </c>
      <c r="F24" s="49">
        <v>4500</v>
      </c>
      <c r="G24" s="50">
        <f t="shared" si="0"/>
        <v>4500</v>
      </c>
      <c r="H24" s="11"/>
      <c r="I24" s="11">
        <v>67</v>
      </c>
      <c r="J24" s="11">
        <v>10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ht="12">
      <c r="A25" s="44">
        <v>17</v>
      </c>
      <c r="B25" s="45" t="s">
        <v>121</v>
      </c>
      <c r="C25" s="46" t="s">
        <v>24</v>
      </c>
      <c r="D25" s="47" t="s">
        <v>5</v>
      </c>
      <c r="E25" s="48">
        <v>6</v>
      </c>
      <c r="F25" s="52">
        <v>800</v>
      </c>
      <c r="G25" s="53">
        <f t="shared" si="0"/>
        <v>4800</v>
      </c>
      <c r="H25" s="11"/>
      <c r="I25" s="11">
        <v>62</v>
      </c>
      <c r="J25" s="11">
        <v>4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ht="12">
      <c r="A26" s="44">
        <v>18</v>
      </c>
      <c r="B26" s="45" t="s">
        <v>25</v>
      </c>
      <c r="C26" s="46" t="s">
        <v>26</v>
      </c>
      <c r="D26" s="47" t="s">
        <v>5</v>
      </c>
      <c r="E26" s="48">
        <v>30</v>
      </c>
      <c r="F26" s="52">
        <v>512.57</v>
      </c>
      <c r="G26" s="53">
        <f t="shared" si="0"/>
        <v>15377.100000000002</v>
      </c>
      <c r="H26" s="11"/>
      <c r="I26" s="11">
        <v>38</v>
      </c>
      <c r="J26" s="11">
        <v>7</v>
      </c>
      <c r="K26" s="16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ht="12">
      <c r="A27" s="44">
        <v>19</v>
      </c>
      <c r="B27" s="45" t="s">
        <v>77</v>
      </c>
      <c r="C27" s="46" t="s">
        <v>78</v>
      </c>
      <c r="D27" s="47" t="s">
        <v>5</v>
      </c>
      <c r="E27" s="48">
        <v>37</v>
      </c>
      <c r="F27" s="52">
        <v>288.73</v>
      </c>
      <c r="G27" s="53">
        <f t="shared" si="0"/>
        <v>10683.01</v>
      </c>
      <c r="H27" s="11"/>
      <c r="I27" s="11">
        <v>41</v>
      </c>
      <c r="J27" s="11">
        <v>13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ht="12">
      <c r="A28" s="44">
        <v>20</v>
      </c>
      <c r="B28" s="45" t="s">
        <v>152</v>
      </c>
      <c r="C28" s="46" t="s">
        <v>79</v>
      </c>
      <c r="D28" s="47" t="s">
        <v>27</v>
      </c>
      <c r="E28" s="48">
        <v>109</v>
      </c>
      <c r="F28" s="52">
        <v>45</v>
      </c>
      <c r="G28" s="53">
        <f t="shared" si="0"/>
        <v>4905</v>
      </c>
      <c r="H28" s="11"/>
      <c r="I28" s="11">
        <v>70</v>
      </c>
      <c r="J28" s="11">
        <v>1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1:56" ht="12">
      <c r="A29" s="44">
        <v>21</v>
      </c>
      <c r="B29" s="45" t="s">
        <v>152</v>
      </c>
      <c r="C29" s="46" t="s">
        <v>80</v>
      </c>
      <c r="D29" s="47" t="s">
        <v>27</v>
      </c>
      <c r="E29" s="48">
        <v>105</v>
      </c>
      <c r="F29" s="52">
        <v>65</v>
      </c>
      <c r="G29" s="53">
        <f t="shared" si="0"/>
        <v>6825</v>
      </c>
      <c r="H29" s="11"/>
      <c r="I29" s="11">
        <v>52</v>
      </c>
      <c r="J29" s="11">
        <v>1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</row>
    <row r="30" spans="1:56" ht="12" customHeight="1">
      <c r="A30" s="44">
        <v>22</v>
      </c>
      <c r="B30" s="45" t="s">
        <v>152</v>
      </c>
      <c r="C30" s="46" t="s">
        <v>81</v>
      </c>
      <c r="D30" s="47" t="s">
        <v>27</v>
      </c>
      <c r="E30" s="48">
        <v>103</v>
      </c>
      <c r="F30" s="52">
        <v>55</v>
      </c>
      <c r="G30" s="53">
        <f t="shared" si="0"/>
        <v>5665</v>
      </c>
      <c r="H30" s="11"/>
      <c r="I30" s="11">
        <v>55</v>
      </c>
      <c r="J30" s="11">
        <v>2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</row>
    <row r="31" spans="1:56" ht="12">
      <c r="A31" s="44">
        <v>23</v>
      </c>
      <c r="B31" s="45" t="s">
        <v>28</v>
      </c>
      <c r="C31" s="46" t="s">
        <v>73</v>
      </c>
      <c r="D31" s="47" t="s">
        <v>27</v>
      </c>
      <c r="E31" s="48">
        <v>449</v>
      </c>
      <c r="F31" s="52">
        <v>51</v>
      </c>
      <c r="G31" s="53">
        <f t="shared" si="0"/>
        <v>22899</v>
      </c>
      <c r="H31" s="11"/>
      <c r="I31" s="11">
        <v>73</v>
      </c>
      <c r="J31" s="11">
        <v>1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</row>
    <row r="32" spans="1:56" ht="12">
      <c r="A32" s="44">
        <v>24</v>
      </c>
      <c r="B32" s="45" t="s">
        <v>70</v>
      </c>
      <c r="C32" s="46" t="s">
        <v>71</v>
      </c>
      <c r="D32" s="47" t="s">
        <v>27</v>
      </c>
      <c r="E32" s="160">
        <v>2175</v>
      </c>
      <c r="F32" s="52">
        <v>51</v>
      </c>
      <c r="G32" s="53">
        <f t="shared" si="0"/>
        <v>110925</v>
      </c>
      <c r="H32" s="11"/>
      <c r="I32" s="11">
        <v>50</v>
      </c>
      <c r="J32" s="11">
        <v>2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</row>
    <row r="33" spans="1:56" ht="12">
      <c r="A33" s="44">
        <v>25</v>
      </c>
      <c r="B33" s="45" t="s">
        <v>69</v>
      </c>
      <c r="C33" s="46" t="s">
        <v>72</v>
      </c>
      <c r="D33" s="47" t="s">
        <v>27</v>
      </c>
      <c r="E33" s="48">
        <v>1409</v>
      </c>
      <c r="F33" s="52">
        <v>41</v>
      </c>
      <c r="G33" s="53">
        <f t="shared" si="0"/>
        <v>57769</v>
      </c>
      <c r="H33" s="11"/>
      <c r="I33" s="11">
        <v>51</v>
      </c>
      <c r="J33" s="11">
        <v>1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</row>
    <row r="34" spans="1:56" ht="12">
      <c r="A34" s="44">
        <v>26</v>
      </c>
      <c r="B34" s="45" t="s">
        <v>74</v>
      </c>
      <c r="C34" s="46" t="s">
        <v>75</v>
      </c>
      <c r="D34" s="47" t="s">
        <v>27</v>
      </c>
      <c r="E34" s="160">
        <v>1225</v>
      </c>
      <c r="F34" s="52">
        <v>30</v>
      </c>
      <c r="G34" s="53">
        <f t="shared" si="0"/>
        <v>36750</v>
      </c>
      <c r="H34" s="11"/>
      <c r="I34" s="11">
        <v>51</v>
      </c>
      <c r="J34" s="11">
        <v>4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</row>
    <row r="35" spans="1:56" ht="12">
      <c r="A35" s="44">
        <v>27</v>
      </c>
      <c r="B35" s="45" t="s">
        <v>74</v>
      </c>
      <c r="C35" s="46" t="s">
        <v>122</v>
      </c>
      <c r="D35" s="47" t="s">
        <v>27</v>
      </c>
      <c r="E35" s="48">
        <v>68</v>
      </c>
      <c r="F35" s="52">
        <v>20.98</v>
      </c>
      <c r="G35" s="53">
        <f>E35*F35</f>
        <v>1426.64</v>
      </c>
      <c r="H35" s="11"/>
      <c r="I35" s="11">
        <v>49</v>
      </c>
      <c r="J35" s="11">
        <v>5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</row>
    <row r="36" spans="1:56" ht="12">
      <c r="A36" s="44">
        <v>28</v>
      </c>
      <c r="B36" s="45" t="s">
        <v>29</v>
      </c>
      <c r="C36" s="46" t="s">
        <v>30</v>
      </c>
      <c r="D36" s="47" t="s">
        <v>12</v>
      </c>
      <c r="E36" s="160">
        <v>2460</v>
      </c>
      <c r="F36" s="52">
        <v>30.5</v>
      </c>
      <c r="G36" s="53">
        <f t="shared" si="0"/>
        <v>75030</v>
      </c>
      <c r="H36" s="11"/>
      <c r="I36" s="11">
        <v>47</v>
      </c>
      <c r="J36" s="11">
        <v>3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</row>
    <row r="37" spans="1:56" ht="12">
      <c r="A37" s="44">
        <v>29</v>
      </c>
      <c r="B37" s="45" t="s">
        <v>31</v>
      </c>
      <c r="C37" s="46" t="s">
        <v>32</v>
      </c>
      <c r="D37" s="47" t="s">
        <v>12</v>
      </c>
      <c r="E37" s="160">
        <v>650</v>
      </c>
      <c r="F37" s="52">
        <v>37.5</v>
      </c>
      <c r="G37" s="53">
        <f t="shared" si="0"/>
        <v>24375</v>
      </c>
      <c r="H37" s="11"/>
      <c r="I37" s="11">
        <v>35</v>
      </c>
      <c r="J37" s="11">
        <v>10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</row>
    <row r="38" spans="1:56" ht="12">
      <c r="A38" s="44">
        <v>30</v>
      </c>
      <c r="B38" s="45" t="s">
        <v>31</v>
      </c>
      <c r="C38" s="46" t="s">
        <v>114</v>
      </c>
      <c r="D38" s="47" t="s">
        <v>12</v>
      </c>
      <c r="E38" s="48">
        <v>104</v>
      </c>
      <c r="F38" s="52">
        <v>37.5</v>
      </c>
      <c r="G38" s="53">
        <f t="shared" si="0"/>
        <v>3900</v>
      </c>
      <c r="H38" s="11"/>
      <c r="I38" s="11">
        <v>46</v>
      </c>
      <c r="J38" s="11">
        <v>11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</row>
    <row r="39" spans="1:56" s="14" customFormat="1" ht="12">
      <c r="A39" s="44">
        <v>31</v>
      </c>
      <c r="B39" s="162" t="s">
        <v>82</v>
      </c>
      <c r="C39" s="163" t="s">
        <v>83</v>
      </c>
      <c r="D39" s="164" t="s">
        <v>27</v>
      </c>
      <c r="E39" s="165">
        <v>1682</v>
      </c>
      <c r="F39" s="166">
        <v>17</v>
      </c>
      <c r="G39" s="167">
        <f t="shared" si="0"/>
        <v>28594</v>
      </c>
      <c r="H39" s="11"/>
      <c r="I39" s="11">
        <v>32</v>
      </c>
      <c r="J39" s="11">
        <v>13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</row>
    <row r="40" spans="1:56" s="14" customFormat="1" ht="12">
      <c r="A40" s="44">
        <v>32</v>
      </c>
      <c r="B40" s="162" t="s">
        <v>111</v>
      </c>
      <c r="C40" s="163" t="s">
        <v>112</v>
      </c>
      <c r="D40" s="164" t="s">
        <v>5</v>
      </c>
      <c r="E40" s="165">
        <v>4925</v>
      </c>
      <c r="F40" s="166"/>
      <c r="G40" s="167">
        <f t="shared" si="0"/>
        <v>0</v>
      </c>
      <c r="H40" s="11"/>
      <c r="I40" s="11">
        <v>63</v>
      </c>
      <c r="J40" s="11">
        <v>1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</row>
    <row r="41" spans="1:56" s="14" customFormat="1" ht="12">
      <c r="A41" s="44">
        <v>33</v>
      </c>
      <c r="B41" s="162" t="s">
        <v>46</v>
      </c>
      <c r="C41" s="163" t="s">
        <v>113</v>
      </c>
      <c r="D41" s="164" t="s">
        <v>5</v>
      </c>
      <c r="E41" s="165">
        <v>71</v>
      </c>
      <c r="F41" s="166"/>
      <c r="G41" s="167">
        <f t="shared" si="0"/>
        <v>0</v>
      </c>
      <c r="H41" s="11"/>
      <c r="I41" s="11">
        <v>62</v>
      </c>
      <c r="J41" s="11">
        <v>2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</row>
    <row r="42" spans="1:56" ht="12">
      <c r="A42" s="44">
        <v>34</v>
      </c>
      <c r="B42" s="45" t="s">
        <v>33</v>
      </c>
      <c r="C42" s="46" t="s">
        <v>34</v>
      </c>
      <c r="D42" s="47" t="s">
        <v>35</v>
      </c>
      <c r="E42" s="168">
        <v>19</v>
      </c>
      <c r="F42" s="52">
        <v>310</v>
      </c>
      <c r="G42" s="53">
        <f t="shared" si="0"/>
        <v>5890</v>
      </c>
      <c r="H42" s="11"/>
      <c r="I42" s="11">
        <v>43</v>
      </c>
      <c r="J42" s="11">
        <v>9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</row>
    <row r="43" spans="1:56" ht="12">
      <c r="A43" s="44">
        <v>35</v>
      </c>
      <c r="B43" s="45" t="s">
        <v>85</v>
      </c>
      <c r="C43" s="46" t="s">
        <v>86</v>
      </c>
      <c r="D43" s="47" t="s">
        <v>35</v>
      </c>
      <c r="E43" s="168">
        <v>1</v>
      </c>
      <c r="F43" s="52">
        <v>180</v>
      </c>
      <c r="G43" s="53">
        <f t="shared" si="0"/>
        <v>180</v>
      </c>
      <c r="H43" s="11"/>
      <c r="I43" s="11">
        <v>55</v>
      </c>
      <c r="J43" s="11">
        <v>5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</row>
    <row r="44" spans="1:56" ht="12">
      <c r="A44" s="44">
        <v>36</v>
      </c>
      <c r="B44" s="45" t="s">
        <v>84</v>
      </c>
      <c r="C44" s="46" t="s">
        <v>87</v>
      </c>
      <c r="D44" s="47" t="s">
        <v>35</v>
      </c>
      <c r="E44" s="168">
        <v>7</v>
      </c>
      <c r="F44" s="52">
        <v>100</v>
      </c>
      <c r="G44" s="53">
        <f t="shared" si="0"/>
        <v>700</v>
      </c>
      <c r="H44" s="11"/>
      <c r="I44" s="11">
        <v>55</v>
      </c>
      <c r="J44" s="11">
        <v>5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</row>
    <row r="45" spans="1:10" s="11" customFormat="1" ht="12">
      <c r="A45" s="44">
        <v>37</v>
      </c>
      <c r="B45" s="45" t="s">
        <v>93</v>
      </c>
      <c r="C45" s="46" t="s">
        <v>96</v>
      </c>
      <c r="D45" s="47" t="s">
        <v>5</v>
      </c>
      <c r="E45" s="54">
        <v>1</v>
      </c>
      <c r="F45" s="49">
        <v>400</v>
      </c>
      <c r="G45" s="50">
        <f t="shared" si="0"/>
        <v>400</v>
      </c>
      <c r="I45" s="169">
        <f>SUM(I11:I44)</f>
        <v>1513</v>
      </c>
      <c r="J45" s="169">
        <f>SUM(J11:J44)</f>
        <v>313</v>
      </c>
    </row>
    <row r="46" spans="1:7" s="11" customFormat="1" ht="12">
      <c r="A46" s="44">
        <v>38</v>
      </c>
      <c r="B46" s="45" t="s">
        <v>94</v>
      </c>
      <c r="C46" s="46" t="s">
        <v>97</v>
      </c>
      <c r="D46" s="47" t="s">
        <v>5</v>
      </c>
      <c r="E46" s="54">
        <v>4</v>
      </c>
      <c r="F46" s="49">
        <v>400</v>
      </c>
      <c r="G46" s="50">
        <f t="shared" si="0"/>
        <v>1600</v>
      </c>
    </row>
    <row r="47" spans="1:7" s="11" customFormat="1" ht="12">
      <c r="A47" s="44">
        <v>39</v>
      </c>
      <c r="B47" s="45" t="s">
        <v>95</v>
      </c>
      <c r="C47" s="46" t="s">
        <v>98</v>
      </c>
      <c r="D47" s="47" t="s">
        <v>5</v>
      </c>
      <c r="E47" s="54">
        <v>2</v>
      </c>
      <c r="F47" s="49">
        <v>400</v>
      </c>
      <c r="G47" s="50">
        <f t="shared" si="0"/>
        <v>800</v>
      </c>
    </row>
    <row r="48" spans="1:7" s="11" customFormat="1" ht="12">
      <c r="A48" s="44">
        <v>40</v>
      </c>
      <c r="B48" s="45" t="s">
        <v>100</v>
      </c>
      <c r="C48" s="46" t="s">
        <v>99</v>
      </c>
      <c r="D48" s="47" t="s">
        <v>5</v>
      </c>
      <c r="E48" s="54">
        <v>1</v>
      </c>
      <c r="F48" s="49">
        <v>400</v>
      </c>
      <c r="G48" s="50">
        <f t="shared" si="0"/>
        <v>400</v>
      </c>
    </row>
    <row r="49" spans="1:56" ht="12">
      <c r="A49" s="44">
        <v>41</v>
      </c>
      <c r="B49" s="45" t="s">
        <v>36</v>
      </c>
      <c r="C49" s="46" t="s">
        <v>37</v>
      </c>
      <c r="D49" s="47" t="s">
        <v>5</v>
      </c>
      <c r="E49" s="168">
        <v>78</v>
      </c>
      <c r="F49" s="52">
        <v>7</v>
      </c>
      <c r="G49" s="53">
        <f t="shared" si="0"/>
        <v>546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</row>
    <row r="50" spans="1:56" ht="12">
      <c r="A50" s="44">
        <v>42</v>
      </c>
      <c r="B50" s="45" t="s">
        <v>36</v>
      </c>
      <c r="C50" s="46" t="s">
        <v>38</v>
      </c>
      <c r="D50" s="47" t="s">
        <v>5</v>
      </c>
      <c r="E50" s="160">
        <v>8</v>
      </c>
      <c r="F50" s="52">
        <v>7</v>
      </c>
      <c r="G50" s="53">
        <f t="shared" si="0"/>
        <v>56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</row>
    <row r="51" spans="1:56" s="14" customFormat="1" ht="12">
      <c r="A51" s="44">
        <v>43</v>
      </c>
      <c r="B51" s="45" t="s">
        <v>90</v>
      </c>
      <c r="C51" s="46" t="s">
        <v>39</v>
      </c>
      <c r="D51" s="47" t="s">
        <v>88</v>
      </c>
      <c r="E51" s="51">
        <v>0.638</v>
      </c>
      <c r="F51" s="49">
        <v>3000</v>
      </c>
      <c r="G51" s="50">
        <f t="shared" si="0"/>
        <v>1914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</row>
    <row r="52" spans="1:56" ht="12">
      <c r="A52" s="44">
        <v>44</v>
      </c>
      <c r="B52" s="45" t="s">
        <v>40</v>
      </c>
      <c r="C52" s="55" t="s">
        <v>50</v>
      </c>
      <c r="D52" s="56" t="s">
        <v>27</v>
      </c>
      <c r="E52" s="48">
        <v>236</v>
      </c>
      <c r="F52" s="52">
        <v>1.2</v>
      </c>
      <c r="G52" s="53">
        <f t="shared" si="0"/>
        <v>283.2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</row>
    <row r="53" spans="1:56" ht="12">
      <c r="A53" s="44">
        <v>45</v>
      </c>
      <c r="B53" s="45" t="s">
        <v>41</v>
      </c>
      <c r="C53" s="46" t="s">
        <v>51</v>
      </c>
      <c r="D53" s="47" t="s">
        <v>27</v>
      </c>
      <c r="E53" s="48">
        <v>411</v>
      </c>
      <c r="F53" s="52">
        <v>1.95</v>
      </c>
      <c r="G53" s="53">
        <f t="shared" si="0"/>
        <v>801.4499999999999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</row>
    <row r="54" spans="1:56" ht="12">
      <c r="A54" s="44">
        <v>46</v>
      </c>
      <c r="B54" s="45" t="s">
        <v>42</v>
      </c>
      <c r="C54" s="46" t="s">
        <v>52</v>
      </c>
      <c r="D54" s="47" t="s">
        <v>27</v>
      </c>
      <c r="E54" s="48">
        <v>143</v>
      </c>
      <c r="F54" s="52">
        <v>2.4</v>
      </c>
      <c r="G54" s="53">
        <f t="shared" si="0"/>
        <v>343.2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</row>
    <row r="55" spans="1:56" ht="12">
      <c r="A55" s="44">
        <v>47</v>
      </c>
      <c r="B55" s="45" t="s">
        <v>43</v>
      </c>
      <c r="C55" s="55" t="s">
        <v>53</v>
      </c>
      <c r="D55" s="56" t="s">
        <v>27</v>
      </c>
      <c r="E55" s="48">
        <v>359</v>
      </c>
      <c r="F55" s="52">
        <v>3.75</v>
      </c>
      <c r="G55" s="53">
        <f t="shared" si="0"/>
        <v>1346.25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</row>
    <row r="56" spans="1:56" ht="12">
      <c r="A56" s="44">
        <v>48</v>
      </c>
      <c r="B56" s="45" t="s">
        <v>91</v>
      </c>
      <c r="C56" s="55" t="s">
        <v>92</v>
      </c>
      <c r="D56" s="56" t="s">
        <v>5</v>
      </c>
      <c r="E56" s="48">
        <v>5</v>
      </c>
      <c r="F56" s="52">
        <v>77</v>
      </c>
      <c r="G56" s="53">
        <f t="shared" si="0"/>
        <v>385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</row>
    <row r="57" spans="1:56" s="14" customFormat="1" ht="12">
      <c r="A57" s="44">
        <v>49</v>
      </c>
      <c r="B57" s="45" t="s">
        <v>89</v>
      </c>
      <c r="C57" s="55" t="s">
        <v>54</v>
      </c>
      <c r="D57" s="56" t="s">
        <v>88</v>
      </c>
      <c r="E57" s="51">
        <v>0.589</v>
      </c>
      <c r="F57" s="49">
        <v>3000</v>
      </c>
      <c r="G57" s="50">
        <f t="shared" si="0"/>
        <v>1767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</row>
    <row r="58" spans="1:56" ht="12">
      <c r="A58" s="44">
        <v>50</v>
      </c>
      <c r="B58" s="45" t="s">
        <v>44</v>
      </c>
      <c r="C58" s="55" t="s">
        <v>55</v>
      </c>
      <c r="D58" s="56" t="s">
        <v>27</v>
      </c>
      <c r="E58" s="48">
        <v>98</v>
      </c>
      <c r="F58" s="52">
        <v>2.4</v>
      </c>
      <c r="G58" s="53">
        <f t="shared" si="0"/>
        <v>235.2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</row>
    <row r="59" spans="1:56" ht="12">
      <c r="A59" s="44">
        <v>51</v>
      </c>
      <c r="B59" s="45" t="s">
        <v>102</v>
      </c>
      <c r="C59" s="55" t="s">
        <v>104</v>
      </c>
      <c r="D59" s="56" t="s">
        <v>5</v>
      </c>
      <c r="E59" s="48">
        <v>20</v>
      </c>
      <c r="F59" s="52">
        <v>286.97</v>
      </c>
      <c r="G59" s="53">
        <f>E59*F59</f>
        <v>5739.400000000001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</row>
    <row r="60" spans="1:56" ht="12">
      <c r="A60" s="44">
        <v>52</v>
      </c>
      <c r="B60" s="45" t="s">
        <v>101</v>
      </c>
      <c r="C60" s="55" t="s">
        <v>103</v>
      </c>
      <c r="D60" s="56" t="s">
        <v>27</v>
      </c>
      <c r="E60" s="48">
        <v>1662</v>
      </c>
      <c r="F60" s="52">
        <v>3.81</v>
      </c>
      <c r="G60" s="53">
        <f t="shared" si="0"/>
        <v>6332.22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</row>
    <row r="61" spans="1:56" s="14" customFormat="1" ht="12">
      <c r="A61" s="44">
        <v>53</v>
      </c>
      <c r="B61" s="162" t="s">
        <v>105</v>
      </c>
      <c r="C61" s="170" t="s">
        <v>110</v>
      </c>
      <c r="D61" s="171" t="s">
        <v>5</v>
      </c>
      <c r="E61" s="165">
        <v>5</v>
      </c>
      <c r="F61" s="166"/>
      <c r="G61" s="167">
        <f t="shared" si="0"/>
        <v>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</row>
    <row r="62" spans="1:56" s="14" customFormat="1" ht="12">
      <c r="A62" s="44">
        <v>54</v>
      </c>
      <c r="B62" s="162" t="s">
        <v>106</v>
      </c>
      <c r="C62" s="170" t="s">
        <v>109</v>
      </c>
      <c r="D62" s="171" t="s">
        <v>5</v>
      </c>
      <c r="E62" s="165">
        <v>5</v>
      </c>
      <c r="F62" s="166"/>
      <c r="G62" s="167">
        <f t="shared" si="0"/>
        <v>0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</row>
    <row r="63" spans="1:56" s="14" customFormat="1" ht="12">
      <c r="A63" s="172">
        <v>55</v>
      </c>
      <c r="B63" s="173" t="s">
        <v>107</v>
      </c>
      <c r="C63" s="174" t="s">
        <v>108</v>
      </c>
      <c r="D63" s="175" t="s">
        <v>5</v>
      </c>
      <c r="E63" s="176">
        <v>3</v>
      </c>
      <c r="F63" s="177"/>
      <c r="G63" s="178">
        <f t="shared" si="0"/>
        <v>0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</row>
    <row r="64" spans="1:56" ht="13.5" customHeight="1" thickBot="1">
      <c r="A64" s="28"/>
      <c r="B64" s="29"/>
      <c r="C64" s="30"/>
      <c r="D64" s="265" t="s">
        <v>123</v>
      </c>
      <c r="E64" s="266"/>
      <c r="F64" s="267"/>
      <c r="G64" s="61">
        <f>SUM(G9:G63)</f>
        <v>684688.3299999998</v>
      </c>
      <c r="H64" s="11"/>
      <c r="I64" s="11"/>
      <c r="J64" s="41"/>
      <c r="K64" s="41"/>
      <c r="L64" s="41"/>
      <c r="M64" s="41"/>
      <c r="N64" s="41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</row>
    <row r="65" spans="1:56" ht="13.5" customHeight="1" thickTop="1">
      <c r="A65" s="34"/>
      <c r="B65" s="45" t="s">
        <v>48</v>
      </c>
      <c r="C65" s="55" t="s">
        <v>153</v>
      </c>
      <c r="D65" s="56" t="s">
        <v>45</v>
      </c>
      <c r="E65" s="48">
        <v>1</v>
      </c>
      <c r="F65" s="17"/>
      <c r="G65" s="53">
        <f>(G64)*0.15</f>
        <v>102703.24949999998</v>
      </c>
      <c r="H65" s="11"/>
      <c r="I65" s="11"/>
      <c r="J65" s="41"/>
      <c r="K65" s="41"/>
      <c r="L65" s="41"/>
      <c r="M65" s="41"/>
      <c r="N65" s="41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</row>
    <row r="66" spans="1:56" ht="13.5" customHeight="1">
      <c r="A66" s="33"/>
      <c r="B66" s="45" t="s">
        <v>47</v>
      </c>
      <c r="C66" s="55" t="s">
        <v>154</v>
      </c>
      <c r="D66" s="56" t="s">
        <v>45</v>
      </c>
      <c r="E66" s="48">
        <v>1</v>
      </c>
      <c r="F66" s="17"/>
      <c r="G66" s="53">
        <f>(G64*0.1)</f>
        <v>68468.83299999998</v>
      </c>
      <c r="H66" s="11"/>
      <c r="I66" s="11"/>
      <c r="J66" s="41"/>
      <c r="K66" s="41"/>
      <c r="L66" s="41"/>
      <c r="M66" s="41"/>
      <c r="N66" s="41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</row>
    <row r="67" spans="1:56" ht="13.5" customHeight="1">
      <c r="A67" s="35"/>
      <c r="B67" s="45" t="s">
        <v>126</v>
      </c>
      <c r="C67" s="55" t="s">
        <v>155</v>
      </c>
      <c r="D67" s="56" t="s">
        <v>45</v>
      </c>
      <c r="E67" s="48">
        <v>1</v>
      </c>
      <c r="F67" s="36"/>
      <c r="G67" s="53">
        <f>(G64)*0.15</f>
        <v>102703.24949999998</v>
      </c>
      <c r="H67" s="11"/>
      <c r="I67" s="11"/>
      <c r="J67" s="41"/>
      <c r="K67" s="41"/>
      <c r="L67" s="41"/>
      <c r="M67" s="41"/>
      <c r="N67" s="41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</row>
    <row r="68" spans="1:56" ht="13.5" customHeight="1" thickBot="1">
      <c r="A68" s="28"/>
      <c r="B68" s="29"/>
      <c r="C68" s="30"/>
      <c r="D68" s="265" t="s">
        <v>123</v>
      </c>
      <c r="E68" s="266"/>
      <c r="F68" s="267"/>
      <c r="G68" s="61">
        <f>SUM(G65:G67)</f>
        <v>273875.33199999994</v>
      </c>
      <c r="H68" s="11"/>
      <c r="I68" s="11"/>
      <c r="J68" s="41"/>
      <c r="K68" s="41"/>
      <c r="L68" s="41"/>
      <c r="M68" s="41"/>
      <c r="N68" s="41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</row>
    <row r="69" spans="1:56" ht="13.5" customHeight="1" thickTop="1">
      <c r="A69" s="37"/>
      <c r="B69" s="19"/>
      <c r="C69" s="20"/>
      <c r="D69" s="21"/>
      <c r="E69" s="22"/>
      <c r="F69" s="23"/>
      <c r="G69" s="18"/>
      <c r="H69" s="38"/>
      <c r="I69" s="43"/>
      <c r="J69" s="41"/>
      <c r="K69" s="41"/>
      <c r="L69" s="41"/>
      <c r="M69" s="41"/>
      <c r="N69" s="41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</row>
    <row r="70" spans="1:56" ht="13.5" customHeight="1" thickBot="1">
      <c r="A70" s="28" t="s">
        <v>124</v>
      </c>
      <c r="B70" s="29"/>
      <c r="C70" s="30" t="s">
        <v>124</v>
      </c>
      <c r="D70" s="268" t="s">
        <v>119</v>
      </c>
      <c r="E70" s="269"/>
      <c r="F70" s="270"/>
      <c r="G70" s="31">
        <f>G68+G64</f>
        <v>958563.6619999998</v>
      </c>
      <c r="H70" s="11"/>
      <c r="I70" s="11"/>
      <c r="J70" s="41"/>
      <c r="K70" s="41"/>
      <c r="L70" s="41"/>
      <c r="M70" s="41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</row>
    <row r="71" spans="1:56" ht="15.75" thickTop="1">
      <c r="A71" s="179"/>
      <c r="B71" s="25"/>
      <c r="C71" s="25"/>
      <c r="D71" s="25"/>
      <c r="E71" s="26"/>
      <c r="F71" s="26"/>
      <c r="G71" s="27"/>
      <c r="H71" s="42"/>
      <c r="I71" s="11"/>
      <c r="J71" s="41"/>
      <c r="K71" s="41"/>
      <c r="L71" s="41"/>
      <c r="M71" s="41"/>
      <c r="N71" s="41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</row>
    <row r="72" spans="1:2" ht="12">
      <c r="A72" s="32"/>
      <c r="B72" s="24"/>
    </row>
    <row r="73" spans="1:2" ht="12">
      <c r="A73" s="32"/>
      <c r="B73" s="24"/>
    </row>
  </sheetData>
  <sheetProtection/>
  <mergeCells count="45">
    <mergeCell ref="C1:E1"/>
    <mergeCell ref="C2:E2"/>
    <mergeCell ref="H2:N2"/>
    <mergeCell ref="O2:U2"/>
    <mergeCell ref="V2:AB2"/>
    <mergeCell ref="AC2:AI2"/>
    <mergeCell ref="AJ2:AP2"/>
    <mergeCell ref="AQ2:AW2"/>
    <mergeCell ref="AX2:BD2"/>
    <mergeCell ref="BE2:BK2"/>
    <mergeCell ref="BL2:BR2"/>
    <mergeCell ref="BS2:BY2"/>
    <mergeCell ref="BZ2:CF2"/>
    <mergeCell ref="CG2:CM2"/>
    <mergeCell ref="CN2:CT2"/>
    <mergeCell ref="CU2:DA2"/>
    <mergeCell ref="DB2:DH2"/>
    <mergeCell ref="DI2:DO2"/>
    <mergeCell ref="GO2:GU2"/>
    <mergeCell ref="DP2:DV2"/>
    <mergeCell ref="DW2:EC2"/>
    <mergeCell ref="ED2:EJ2"/>
    <mergeCell ref="EK2:EQ2"/>
    <mergeCell ref="ER2:EX2"/>
    <mergeCell ref="EY2:FE2"/>
    <mergeCell ref="HC2:HI2"/>
    <mergeCell ref="HJ2:HP2"/>
    <mergeCell ref="HQ2:HW2"/>
    <mergeCell ref="HX2:ID2"/>
    <mergeCell ref="IE2:IK2"/>
    <mergeCell ref="FF2:FL2"/>
    <mergeCell ref="FM2:FS2"/>
    <mergeCell ref="FT2:FZ2"/>
    <mergeCell ref="GA2:GG2"/>
    <mergeCell ref="GH2:GN2"/>
    <mergeCell ref="D64:F64"/>
    <mergeCell ref="D68:F68"/>
    <mergeCell ref="D70:F70"/>
    <mergeCell ref="IL2:IR2"/>
    <mergeCell ref="IS2:IV2"/>
    <mergeCell ref="C3:E3"/>
    <mergeCell ref="C4:E4"/>
    <mergeCell ref="C5:E5"/>
    <mergeCell ref="A7:G7"/>
    <mergeCell ref="GV2:HB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Ayala</dc:creator>
  <cp:keywords/>
  <dc:description/>
  <cp:lastModifiedBy>Hansen, Anthony</cp:lastModifiedBy>
  <cp:lastPrinted>2015-10-19T21:32:06Z</cp:lastPrinted>
  <dcterms:created xsi:type="dcterms:W3CDTF">2011-08-02T17:22:01Z</dcterms:created>
  <dcterms:modified xsi:type="dcterms:W3CDTF">2017-08-21T13:47:24Z</dcterms:modified>
  <cp:category/>
  <cp:version/>
  <cp:contentType/>
  <cp:contentStatus/>
</cp:coreProperties>
</file>