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10245" tabRatio="598" activeTab="0"/>
  </bookViews>
  <sheets>
    <sheet name="Bid form (2)" sheetId="1" r:id="rId1"/>
    <sheet name="Bid form" sheetId="2" r:id="rId2"/>
    <sheet name="Sheet1" sheetId="3" r:id="rId3"/>
    <sheet name="Sheet2" sheetId="4" r:id="rId4"/>
  </sheets>
  <definedNames>
    <definedName name="_xlnm.Print_Area" localSheetId="1">'Bid form'!$A$1:$G$113</definedName>
    <definedName name="_xlnm.Print_Area" localSheetId="0">'Bid form (2)'!$A$1:$G$108</definedName>
  </definedNames>
  <calcPr fullCalcOnLoad="1"/>
</workbook>
</file>

<file path=xl/sharedStrings.xml><?xml version="1.0" encoding="utf-8"?>
<sst xmlns="http://schemas.openxmlformats.org/spreadsheetml/2006/main" count="610" uniqueCount="196">
  <si>
    <t>PAY ITEM DESCRIPTION</t>
  </si>
  <si>
    <t>UNIT</t>
  </si>
  <si>
    <t>UNIT PRICE</t>
  </si>
  <si>
    <t>Mobilization</t>
  </si>
  <si>
    <t>LS</t>
  </si>
  <si>
    <t>Maintenance of Traffic</t>
  </si>
  <si>
    <t>LF</t>
  </si>
  <si>
    <t>SY</t>
  </si>
  <si>
    <t>EA</t>
  </si>
  <si>
    <t>TN</t>
  </si>
  <si>
    <t>COST</t>
  </si>
  <si>
    <t>PAY ITEM</t>
  </si>
  <si>
    <t>Clearing and Grubbing</t>
  </si>
  <si>
    <t>Concrete Curb Type "F"</t>
  </si>
  <si>
    <t>101-1</t>
  </si>
  <si>
    <t>102-1</t>
  </si>
  <si>
    <t>110-1-1</t>
  </si>
  <si>
    <t>334-1-13</t>
  </si>
  <si>
    <t>522-1</t>
  </si>
  <si>
    <t>580-1-2</t>
  </si>
  <si>
    <t xml:space="preserve">Sidewalk Concrete, 4" Thick </t>
  </si>
  <si>
    <t>520-1-10</t>
  </si>
  <si>
    <t>285-711</t>
  </si>
  <si>
    <t xml:space="preserve">425-5 </t>
  </si>
  <si>
    <t xml:space="preserve">Sidewalk Concrete, 6" Thick </t>
  </si>
  <si>
    <t>522-2</t>
  </si>
  <si>
    <t>0711 11121</t>
  </si>
  <si>
    <t>6" Solid Traffic Stripe (White)</t>
  </si>
  <si>
    <t>6" Solid Traffic Stripe (Yellow)</t>
  </si>
  <si>
    <t>0706 3</t>
  </si>
  <si>
    <t>Reflective Pavement Markers (Y/Y)</t>
  </si>
  <si>
    <t>0711 11224</t>
  </si>
  <si>
    <t>18" Solid Traffic Stripe (Yellow)</t>
  </si>
  <si>
    <t>0711 11123</t>
  </si>
  <si>
    <t>12" Solid Traffic Stripe (White)</t>
  </si>
  <si>
    <t>0711 11125</t>
  </si>
  <si>
    <t>24" Solid Traffic Stripe (White)</t>
  </si>
  <si>
    <t>0711 11151</t>
  </si>
  <si>
    <t>6" 2/4 Skip Traffic Stripe (White)</t>
  </si>
  <si>
    <t>0711 11160</t>
  </si>
  <si>
    <t>BUS Pavement Message</t>
  </si>
  <si>
    <t>ONLY Pavement Message</t>
  </si>
  <si>
    <t>0711 11170</t>
  </si>
  <si>
    <t>Right Directional Arrow</t>
  </si>
  <si>
    <t>Manhole Adjust</t>
  </si>
  <si>
    <t>425-6</t>
  </si>
  <si>
    <t>Valve Adjust</t>
  </si>
  <si>
    <t>PLAN QUANTITY</t>
  </si>
  <si>
    <t>520-2-4</t>
  </si>
  <si>
    <t>Inlet Adjust</t>
  </si>
  <si>
    <t>Sharrow (Share Lane)</t>
  </si>
  <si>
    <t>327-70-6</t>
  </si>
  <si>
    <t>Concrete Curb Type "D"</t>
  </si>
  <si>
    <t>1 644 700</t>
  </si>
  <si>
    <t>Fire hydrant, adjust &amp; modify</t>
  </si>
  <si>
    <t>0711 11211</t>
  </si>
  <si>
    <t>BIKE Thru Arrow Symbol</t>
  </si>
  <si>
    <t>BIKE Pavement Message</t>
  </si>
  <si>
    <t>350-1-4</t>
  </si>
  <si>
    <t>Cement Concrete Pavement Plain 9"</t>
  </si>
  <si>
    <t>430-175-115</t>
  </si>
  <si>
    <t>Pipe Culvert, Optional Material, Round, 15"S/CD</t>
  </si>
  <si>
    <t>164-4</t>
  </si>
  <si>
    <t>Superpave Asphaltic Concrete, Traffic C (110lbs/sy-in., 1" ave. min., includes roadway and parking lanes)</t>
  </si>
  <si>
    <t>Superpave Asphaltic Concrete, Traffic C (110lbs/sy-in., 2" ave. min., includes roadway and parking lanes)</t>
  </si>
  <si>
    <t>Milling Existing Asphalt Pavement (1" Average)</t>
  </si>
  <si>
    <t>Concrete Valley Gutter</t>
  </si>
  <si>
    <t>520-3</t>
  </si>
  <si>
    <t>Catch Basin, Type D</t>
  </si>
  <si>
    <t>Catch Basin, Type 9</t>
  </si>
  <si>
    <t>HARDSCAPE</t>
  </si>
  <si>
    <t>LANDSCAPE</t>
  </si>
  <si>
    <t xml:space="preserve">BISMARK PALM </t>
  </si>
  <si>
    <t>GOLDEN SHOWER TREE</t>
  </si>
  <si>
    <t>POWDER PUFF</t>
  </si>
  <si>
    <t>CABADA PALM</t>
  </si>
  <si>
    <t>QUEEN'S CREPE MYRTLE</t>
  </si>
  <si>
    <t>JABOTICABA</t>
  </si>
  <si>
    <t>SIMPSON STOPPER</t>
  </si>
  <si>
    <t>LIVE OAK</t>
  </si>
  <si>
    <t>AFRICAN TULIP</t>
  </si>
  <si>
    <t>DADE COUNTY PINE</t>
  </si>
  <si>
    <t>SILVER SAW PALMETTO</t>
  </si>
  <si>
    <t>GREEN THATCH PALM</t>
  </si>
  <si>
    <t>MONTGOMERY PALM</t>
  </si>
  <si>
    <t>FICUS SP. "GREEN ISLAND"</t>
  </si>
  <si>
    <t>JASMINE VOLUBILE</t>
  </si>
  <si>
    <t>Concrete Bollards</t>
  </si>
  <si>
    <t>Metal Bicycle racks</t>
  </si>
  <si>
    <t>Decorative Fence 8' o.a.- Typical (Including Gates)</t>
  </si>
  <si>
    <t xml:space="preserve">MISC. </t>
  </si>
  <si>
    <t>0700 20 11</t>
  </si>
  <si>
    <t>0700 20 60</t>
  </si>
  <si>
    <t>0700 20 40</t>
  </si>
  <si>
    <t>0700 20 12</t>
  </si>
  <si>
    <t>Single Post Sign, F&amp;I, Less than 12 sf</t>
  </si>
  <si>
    <t>Single Post Sign, F&amp;I, 12-20 sf</t>
  </si>
  <si>
    <t>Single Post Sign, Relocate</t>
  </si>
  <si>
    <t>Single Post Sign, Remove</t>
  </si>
  <si>
    <t>AS</t>
  </si>
  <si>
    <t>Optional Base Group 11 (8" Limerock LBR 100)</t>
  </si>
  <si>
    <t>ROADWAY (SAFE ROUTES TO SCHOOL FM#431501-1)</t>
  </si>
  <si>
    <t>sqyd</t>
  </si>
  <si>
    <t>Dbl Drive Gate 10'</t>
  </si>
  <si>
    <t>430-175-118</t>
  </si>
  <si>
    <t>Pipe Culvert, Optional Material, Round Shape 18" S/CD</t>
  </si>
  <si>
    <t>443-70-4</t>
  </si>
  <si>
    <t>French Drain, 18" HDPE</t>
  </si>
  <si>
    <t>ROADWAY  (FM#420917-1)</t>
  </si>
  <si>
    <t>SIGNING AND PAVEMENT MARKING (FM#420917-1)</t>
  </si>
  <si>
    <t>`</t>
  </si>
  <si>
    <t>Trash Receptacle Surface Mounted</t>
  </si>
  <si>
    <t>Bench Surface Mounted</t>
  </si>
  <si>
    <t>SF</t>
  </si>
  <si>
    <t>Decorative Gate 6'</t>
  </si>
  <si>
    <t>Concrete Curb Type "B"</t>
  </si>
  <si>
    <t>Type B Stabilization (for concrete pavement and Sod areas)</t>
  </si>
  <si>
    <t>425-4</t>
  </si>
  <si>
    <t>Pull Box Adjust</t>
  </si>
  <si>
    <t>580-1-1</t>
  </si>
  <si>
    <t>Gravel  - 4 inch Deep</t>
  </si>
  <si>
    <t>570-1-2</t>
  </si>
  <si>
    <t>Performance Turf, Sod</t>
  </si>
  <si>
    <t>Granite Chips with bonded aggregate coating (3" deep)</t>
  </si>
  <si>
    <t>BIKE right Arrow Symbol</t>
  </si>
  <si>
    <t>425-6A</t>
  </si>
  <si>
    <t>425-1201</t>
  </si>
  <si>
    <t>425-1541</t>
  </si>
  <si>
    <t>425-1545</t>
  </si>
  <si>
    <t>Catch Basin Top, Type D Partial</t>
  </si>
  <si>
    <t>Catch Basin Top, Type 9 Parital</t>
  </si>
  <si>
    <t>425-1205</t>
  </si>
  <si>
    <t>425-1901</t>
  </si>
  <si>
    <t>425-2-61</t>
  </si>
  <si>
    <t>Manhole Type A (P-8)</t>
  </si>
  <si>
    <t>Inlet Curb, City of Miami Type F-3</t>
  </si>
  <si>
    <t>Lighting System Complete</t>
  </si>
  <si>
    <t>H-1</t>
  </si>
  <si>
    <t>H-2</t>
  </si>
  <si>
    <t>H-3</t>
  </si>
  <si>
    <t>H-4</t>
  </si>
  <si>
    <t>H-5</t>
  </si>
  <si>
    <t>H-6</t>
  </si>
  <si>
    <t>H-7</t>
  </si>
  <si>
    <t>H-8</t>
  </si>
  <si>
    <t>H-9</t>
  </si>
  <si>
    <t>H-10</t>
  </si>
  <si>
    <t>H-11</t>
  </si>
  <si>
    <t>H-12</t>
  </si>
  <si>
    <t>H-13</t>
  </si>
  <si>
    <t>H-14</t>
  </si>
  <si>
    <t>H-15</t>
  </si>
  <si>
    <t>H-16</t>
  </si>
  <si>
    <t>ITEM</t>
  </si>
  <si>
    <t>527-2</t>
  </si>
  <si>
    <t>Detectable Warnings</t>
  </si>
  <si>
    <t>Iron patina coating</t>
  </si>
  <si>
    <t>curb &amp; gutter Iron Patina</t>
  </si>
  <si>
    <t>stamp concrete (vehicular section)</t>
  </si>
  <si>
    <t>stamp concrete (pedestrian section)</t>
  </si>
  <si>
    <t>sqft</t>
  </si>
  <si>
    <t>rubberized red surface</t>
  </si>
  <si>
    <t>rubberized yellow surface</t>
  </si>
  <si>
    <t>Asphalt Milling&amp;Resurfacing</t>
  </si>
  <si>
    <t>Asphalt Reconstruction</t>
  </si>
  <si>
    <t>ton</t>
  </si>
  <si>
    <t>concrete sidewalk total</t>
  </si>
  <si>
    <t xml:space="preserve">optional base </t>
  </si>
  <si>
    <t>artificial turf</t>
  </si>
  <si>
    <t>Iron Patina total</t>
  </si>
  <si>
    <t>Permitting Allowance (Do Not Bid)</t>
  </si>
  <si>
    <t>ROYAL POINCIANA</t>
  </si>
  <si>
    <t xml:space="preserve">Pedestrian Colored Concrete </t>
  </si>
  <si>
    <t>Vehicular Concrete</t>
  </si>
  <si>
    <t>Compressed Recycled Rubber Mulch (Red)</t>
  </si>
  <si>
    <t>Compressed Recycled Rubber Mulch (Yellow)</t>
  </si>
  <si>
    <t>Compressed Recycled Rubber Mulch (Green)</t>
  </si>
  <si>
    <t>NOT USED</t>
  </si>
  <si>
    <t>PROJECT TOTAL</t>
  </si>
  <si>
    <t>Signing and Pavement Marking Complete (See SUBTOTAL "A" below)</t>
  </si>
  <si>
    <t>TOTAL (FM#420917-1)</t>
  </si>
  <si>
    <t>TOTAL (FM#431501-1)</t>
  </si>
  <si>
    <t xml:space="preserve">SUBTOTAL "A": </t>
  </si>
  <si>
    <t xml:space="preserve">SUBTOTAL "B": </t>
  </si>
  <si>
    <t xml:space="preserve">SUBTOTAL "C": </t>
  </si>
  <si>
    <t xml:space="preserve">SUBTOTAL "D": </t>
  </si>
  <si>
    <t>Landscape Complete (see below Small Plants, SUBTOTAL "C")</t>
  </si>
  <si>
    <t>Landscape Complete (see below Large Plants, SUBTOTAL "D")</t>
  </si>
  <si>
    <t>Hardscape Complete (See SUBTOTAL "B" below)</t>
  </si>
  <si>
    <t>OVERTOWN GREENWAY ALONG NW 11 TERRACE FROM NW 3 AVENUE TO NW 6 AVENUE, PROJECT B-30624 (FM 431501-1 &amp; 420917-1)</t>
  </si>
  <si>
    <t>Landscape Complete (see above Small Plants, SUBTOTAL "C")</t>
  </si>
  <si>
    <t>Landscape Complete (see above Large Plants, SUBTOTAL "D")</t>
  </si>
  <si>
    <t>Signing and Pavement Marking Complete (See SUBTOTAL "A" above)</t>
  </si>
  <si>
    <t>Hardscape Complete (See SUBTOTAL "B" above)</t>
  </si>
  <si>
    <t>Phase 2 - TOTAL BID CONSTRUCTION COST</t>
  </si>
  <si>
    <t xml:space="preserve"> 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</si>
</sst>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\A\-#"/>
    <numFmt numFmtId="168" formatCode="\B\-#"/>
    <numFmt numFmtId="169" formatCode="\C\-#"/>
    <numFmt numFmtId="170" formatCode="&quot;D-&quot;#"/>
    <numFmt numFmtId="171" formatCode="&quot;$&quot;#,##0.00"/>
    <numFmt numFmtId="172" formatCode="&quot;$&quot;#,##0.0"/>
    <numFmt numFmtId="173" formatCode="&quot;$&quot;#,##0"/>
    <numFmt numFmtId="174" formatCode="&quot;$&quot;#,##0.0_);[Red]\(&quot;$&quot;#,##0.0\)"/>
    <numFmt numFmtId="175" formatCode="&quot;$&quot;#,##0.0_);\(&quot;$&quot;#,##0.0\)"/>
    <numFmt numFmtId="176" formatCode="0.0%"/>
    <numFmt numFmtId="177" formatCode="#,##0.0"/>
    <numFmt numFmtId="178" formatCode="0.000000"/>
    <numFmt numFmtId="179" formatCode="0.00000"/>
    <numFmt numFmtId="180" formatCode="0.0000000"/>
    <numFmt numFmtId="181" formatCode="0.00000000"/>
    <numFmt numFmtId="182" formatCode="&quot;$&quot;#,##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.000"/>
    <numFmt numFmtId="188" formatCode="#,##0.000000"/>
  </numFmts>
  <fonts count="5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FDOT"/>
      <family val="0"/>
    </font>
    <font>
      <sz val="12"/>
      <name val="FDOT"/>
      <family val="0"/>
    </font>
    <font>
      <b/>
      <sz val="13"/>
      <name val="FDOT Bold"/>
      <family val="0"/>
    </font>
    <font>
      <sz val="13"/>
      <name val="FDOT Bold"/>
      <family val="0"/>
    </font>
    <font>
      <sz val="13"/>
      <name val="FDOT"/>
      <family val="0"/>
    </font>
    <font>
      <sz val="12"/>
      <name val="FDOT Bold"/>
      <family val="0"/>
    </font>
    <font>
      <b/>
      <sz val="10"/>
      <name val="Arial"/>
      <family val="2"/>
    </font>
    <font>
      <b/>
      <u val="single"/>
      <sz val="14"/>
      <name val="FDOT"/>
      <family val="0"/>
    </font>
    <font>
      <b/>
      <sz val="14"/>
      <name val="FDOT"/>
      <family val="0"/>
    </font>
    <font>
      <b/>
      <u val="single"/>
      <sz val="12"/>
      <name val="FDO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10"/>
      <name val="FDOT"/>
      <family val="0"/>
    </font>
    <font>
      <b/>
      <sz val="13"/>
      <color indexed="10"/>
      <name val="FDOT Bold"/>
      <family val="0"/>
    </font>
    <font>
      <b/>
      <u val="single"/>
      <sz val="12"/>
      <color indexed="10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2"/>
      <color rgb="FFFF0000"/>
      <name val="Arial Black"/>
      <family val="2"/>
    </font>
    <font>
      <b/>
      <sz val="13"/>
      <color theme="5"/>
      <name val="FDOT Bold"/>
      <family val="0"/>
    </font>
    <font>
      <b/>
      <sz val="15"/>
      <color theme="5"/>
      <name val="FDOT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44" fontId="4" fillId="0" borderId="11" xfId="47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171" fontId="4" fillId="0" borderId="16" xfId="0" applyNumberFormat="1" applyFont="1" applyFill="1" applyBorder="1" applyAlignment="1">
      <alignment horizontal="center" vertical="center"/>
    </xf>
    <xf numFmtId="171" fontId="4" fillId="0" borderId="17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71" fontId="4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171" fontId="4" fillId="0" borderId="11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1" fontId="4" fillId="0" borderId="11" xfId="47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8" fontId="4" fillId="0" borderId="0" xfId="0" applyNumberFormat="1" applyFont="1" applyFill="1" applyBorder="1" applyAlignment="1">
      <alignment horizontal="center" vertical="center"/>
    </xf>
    <xf numFmtId="171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 applyProtection="1">
      <alignment/>
      <protection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171" fontId="8" fillId="0" borderId="11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 applyProtection="1">
      <alignment horizontal="center"/>
      <protection/>
    </xf>
    <xf numFmtId="171" fontId="4" fillId="0" borderId="11" xfId="0" applyNumberFormat="1" applyFont="1" applyFill="1" applyBorder="1" applyAlignment="1" applyProtection="1">
      <alignment horizontal="center"/>
      <protection/>
    </xf>
    <xf numFmtId="0" fontId="4" fillId="0" borderId="21" xfId="0" applyFont="1" applyFill="1" applyBorder="1" applyAlignment="1" applyProtection="1">
      <alignment/>
      <protection/>
    </xf>
    <xf numFmtId="0" fontId="4" fillId="0" borderId="21" xfId="0" applyFont="1" applyFill="1" applyBorder="1" applyAlignment="1" applyProtection="1">
      <alignment horizontal="center"/>
      <protection/>
    </xf>
    <xf numFmtId="171" fontId="4" fillId="0" borderId="21" xfId="0" applyNumberFormat="1" applyFont="1" applyFill="1" applyBorder="1" applyAlignment="1" applyProtection="1">
      <alignment horizontal="center"/>
      <protection/>
    </xf>
    <xf numFmtId="44" fontId="4" fillId="0" borderId="19" xfId="47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>
      <alignment horizontal="center" vertical="center"/>
    </xf>
    <xf numFmtId="0" fontId="4" fillId="0" borderId="11" xfId="73" applyFont="1" applyFill="1" applyBorder="1" applyAlignment="1">
      <alignment horizontal="center" vertical="center"/>
      <protection/>
    </xf>
    <xf numFmtId="0" fontId="4" fillId="0" borderId="11" xfId="73" applyFont="1" applyFill="1" applyBorder="1" applyAlignment="1">
      <alignment horizontal="left" vertical="center" wrapText="1"/>
      <protection/>
    </xf>
    <xf numFmtId="0" fontId="4" fillId="0" borderId="11" xfId="73" applyFont="1" applyFill="1" applyBorder="1" applyAlignment="1">
      <alignment horizontal="left" vertical="center"/>
      <protection/>
    </xf>
    <xf numFmtId="0" fontId="4" fillId="0" borderId="11" xfId="73" applyFont="1" applyFill="1" applyBorder="1" applyAlignment="1" applyProtection="1">
      <alignment horizontal="center"/>
      <protection/>
    </xf>
    <xf numFmtId="0" fontId="4" fillId="0" borderId="21" xfId="73" applyFont="1" applyFill="1" applyBorder="1" applyProtection="1">
      <alignment/>
      <protection/>
    </xf>
    <xf numFmtId="0" fontId="5" fillId="0" borderId="15" xfId="0" applyFont="1" applyFill="1" applyBorder="1" applyAlignment="1">
      <alignment horizontal="center" vertical="center"/>
    </xf>
    <xf numFmtId="171" fontId="4" fillId="0" borderId="22" xfId="0" applyNumberFormat="1" applyFont="1" applyFill="1" applyBorder="1" applyAlignment="1">
      <alignment horizontal="center" vertical="center"/>
    </xf>
    <xf numFmtId="44" fontId="4" fillId="0" borderId="13" xfId="47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8" fontId="4" fillId="0" borderId="11" xfId="0" applyNumberFormat="1" applyFont="1" applyFill="1" applyBorder="1" applyAlignment="1">
      <alignment horizontal="center" vertical="center"/>
    </xf>
    <xf numFmtId="8" fontId="4" fillId="0" borderId="11" xfId="73" applyNumberFormat="1" applyFont="1" applyFill="1" applyBorder="1" applyAlignment="1">
      <alignment horizontal="center" vertical="center"/>
      <protection/>
    </xf>
    <xf numFmtId="171" fontId="4" fillId="0" borderId="16" xfId="0" applyNumberFormat="1" applyFont="1" applyFill="1" applyBorder="1" applyAlignment="1">
      <alignment horizontal="right" vertical="center"/>
    </xf>
    <xf numFmtId="171" fontId="4" fillId="0" borderId="21" xfId="73" applyNumberFormat="1" applyFont="1" applyFill="1" applyBorder="1" applyAlignment="1" applyProtection="1">
      <alignment horizontal="center"/>
      <protection/>
    </xf>
    <xf numFmtId="0" fontId="8" fillId="0" borderId="1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171" fontId="8" fillId="0" borderId="19" xfId="0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171" fontId="8" fillId="0" borderId="13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vertical="center"/>
    </xf>
    <xf numFmtId="0" fontId="4" fillId="0" borderId="11" xfId="73" applyFont="1" applyFill="1" applyBorder="1">
      <alignment/>
      <protection/>
    </xf>
    <xf numFmtId="0" fontId="4" fillId="0" borderId="11" xfId="0" applyFont="1" applyFill="1" applyBorder="1" applyAlignment="1">
      <alignment horizontal="left"/>
    </xf>
    <xf numFmtId="0" fontId="8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 applyProtection="1">
      <alignment/>
      <protection/>
    </xf>
    <xf numFmtId="0" fontId="4" fillId="0" borderId="26" xfId="0" applyFont="1" applyFill="1" applyBorder="1" applyAlignment="1" applyProtection="1">
      <alignment horizontal="center"/>
      <protection/>
    </xf>
    <xf numFmtId="171" fontId="4" fillId="0" borderId="26" xfId="0" applyNumberFormat="1" applyFont="1" applyFill="1" applyBorder="1" applyAlignment="1" applyProtection="1">
      <alignment horizontal="center"/>
      <protection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4" fillId="0" borderId="30" xfId="0" applyFont="1" applyFill="1" applyBorder="1" applyAlignment="1">
      <alignment/>
    </xf>
    <xf numFmtId="171" fontId="5" fillId="0" borderId="31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Font="1" applyFill="1" applyAlignment="1">
      <alignment/>
    </xf>
    <xf numFmtId="0" fontId="0" fillId="8" borderId="0" xfId="0" applyFill="1" applyAlignment="1">
      <alignment/>
    </xf>
    <xf numFmtId="0" fontId="0" fillId="0" borderId="0" xfId="0" applyAlignment="1">
      <alignment/>
    </xf>
    <xf numFmtId="0" fontId="0" fillId="33" borderId="0" xfId="0" applyFont="1" applyFill="1" applyAlignment="1">
      <alignment horizontal="center"/>
    </xf>
    <xf numFmtId="0" fontId="0" fillId="35" borderId="0" xfId="0" applyFill="1" applyAlignment="1">
      <alignment/>
    </xf>
    <xf numFmtId="0" fontId="9" fillId="33" borderId="0" xfId="0" applyFont="1" applyFill="1" applyAlignment="1">
      <alignment horizontal="center" vertical="center" wrapText="1"/>
    </xf>
    <xf numFmtId="0" fontId="4" fillId="0" borderId="11" xfId="73" applyFont="1" applyFill="1" applyBorder="1" applyProtection="1">
      <alignment/>
      <protection/>
    </xf>
    <xf numFmtId="171" fontId="4" fillId="0" borderId="11" xfId="73" applyNumberFormat="1" applyFont="1" applyFill="1" applyBorder="1" applyAlignment="1" applyProtection="1">
      <alignment horizontal="center"/>
      <protection/>
    </xf>
    <xf numFmtId="0" fontId="3" fillId="0" borderId="11" xfId="73" applyFont="1" applyFill="1" applyBorder="1">
      <alignment/>
      <protection/>
    </xf>
    <xf numFmtId="0" fontId="3" fillId="0" borderId="11" xfId="73" applyFont="1" applyFill="1" applyBorder="1" applyAlignment="1">
      <alignment horizontal="left" vertical="center"/>
      <protection/>
    </xf>
    <xf numFmtId="0" fontId="3" fillId="0" borderId="11" xfId="0" applyFont="1" applyFill="1" applyBorder="1" applyAlignment="1">
      <alignment horizontal="center" vertical="center"/>
    </xf>
    <xf numFmtId="8" fontId="3" fillId="0" borderId="11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171" fontId="3" fillId="0" borderId="16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left" vertical="center"/>
    </xf>
    <xf numFmtId="0" fontId="5" fillId="0" borderId="32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 wrapText="1"/>
    </xf>
    <xf numFmtId="171" fontId="8" fillId="0" borderId="26" xfId="0" applyNumberFormat="1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center" vertical="center"/>
    </xf>
    <xf numFmtId="8" fontId="4" fillId="0" borderId="21" xfId="0" applyNumberFormat="1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>
      <alignment horizontal="center" vertical="center"/>
    </xf>
    <xf numFmtId="171" fontId="4" fillId="0" borderId="34" xfId="0" applyNumberFormat="1" applyFont="1" applyFill="1" applyBorder="1" applyAlignment="1">
      <alignment horizontal="right" vertical="center"/>
    </xf>
    <xf numFmtId="0" fontId="5" fillId="0" borderId="3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left"/>
    </xf>
    <xf numFmtId="8" fontId="4" fillId="0" borderId="19" xfId="0" applyNumberFormat="1" applyFont="1" applyFill="1" applyBorder="1" applyAlignment="1">
      <alignment horizontal="center" vertical="center"/>
    </xf>
    <xf numFmtId="171" fontId="4" fillId="0" borderId="22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8" fontId="4" fillId="0" borderId="13" xfId="0" applyNumberFormat="1" applyFont="1" applyFill="1" applyBorder="1" applyAlignment="1">
      <alignment horizontal="center" vertical="center"/>
    </xf>
    <xf numFmtId="171" fontId="4" fillId="0" borderId="17" xfId="0" applyNumberFormat="1" applyFont="1" applyFill="1" applyBorder="1" applyAlignment="1">
      <alignment horizontal="right" vertical="center"/>
    </xf>
    <xf numFmtId="0" fontId="4" fillId="0" borderId="36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171" fontId="5" fillId="0" borderId="37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/>
    </xf>
    <xf numFmtId="3" fontId="4" fillId="0" borderId="11" xfId="0" applyNumberFormat="1" applyFont="1" applyFill="1" applyBorder="1" applyAlignment="1" applyProtection="1">
      <alignment horizontal="center"/>
      <protection/>
    </xf>
    <xf numFmtId="171" fontId="8" fillId="0" borderId="16" xfId="0" applyNumberFormat="1" applyFont="1" applyFill="1" applyBorder="1" applyAlignment="1">
      <alignment horizontal="center" vertical="center" wrapText="1"/>
    </xf>
    <xf numFmtId="3" fontId="4" fillId="0" borderId="11" xfId="73" applyNumberFormat="1" applyFont="1" applyFill="1" applyBorder="1" applyAlignment="1" applyProtection="1">
      <alignment horizontal="center"/>
      <protection/>
    </xf>
    <xf numFmtId="3" fontId="4" fillId="0" borderId="13" xfId="0" applyNumberFormat="1" applyFont="1" applyFill="1" applyBorder="1" applyAlignment="1" applyProtection="1">
      <alignment horizontal="center"/>
      <protection/>
    </xf>
    <xf numFmtId="171" fontId="8" fillId="0" borderId="17" xfId="0" applyNumberFormat="1" applyFont="1" applyFill="1" applyBorder="1" applyAlignment="1">
      <alignment horizontal="center" vertical="center" wrapText="1"/>
    </xf>
    <xf numFmtId="3" fontId="4" fillId="0" borderId="26" xfId="0" applyNumberFormat="1" applyFont="1" applyFill="1" applyBorder="1" applyAlignment="1" applyProtection="1">
      <alignment horizontal="center"/>
      <protection/>
    </xf>
    <xf numFmtId="171" fontId="8" fillId="0" borderId="38" xfId="0" applyNumberFormat="1" applyFont="1" applyFill="1" applyBorder="1" applyAlignment="1">
      <alignment horizontal="center" vertical="center" wrapText="1"/>
    </xf>
    <xf numFmtId="171" fontId="8" fillId="0" borderId="22" xfId="0" applyNumberFormat="1" applyFont="1" applyFill="1" applyBorder="1" applyAlignment="1">
      <alignment horizontal="center" vertical="center" wrapText="1"/>
    </xf>
    <xf numFmtId="171" fontId="11" fillId="8" borderId="37" xfId="0" applyNumberFormat="1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 wrapText="1"/>
    </xf>
    <xf numFmtId="3" fontId="4" fillId="0" borderId="21" xfId="0" applyNumberFormat="1" applyFont="1" applyFill="1" applyBorder="1" applyAlignment="1" applyProtection="1">
      <alignment horizontal="center"/>
      <protection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/>
    </xf>
    <xf numFmtId="0" fontId="8" fillId="0" borderId="45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wrapText="1"/>
    </xf>
    <xf numFmtId="171" fontId="3" fillId="8" borderId="37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/>
      <protection locked="0"/>
    </xf>
    <xf numFmtId="44" fontId="4" fillId="0" borderId="19" xfId="47" applyFont="1" applyFill="1" applyBorder="1" applyAlignment="1" applyProtection="1">
      <alignment horizontal="center" vertical="center"/>
      <protection locked="0"/>
    </xf>
    <xf numFmtId="44" fontId="4" fillId="0" borderId="11" xfId="47" applyFont="1" applyFill="1" applyBorder="1" applyAlignment="1" applyProtection="1">
      <alignment horizontal="center" vertical="center"/>
      <protection locked="0"/>
    </xf>
    <xf numFmtId="44" fontId="4" fillId="0" borderId="13" xfId="47" applyFont="1" applyFill="1" applyBorder="1" applyAlignment="1" applyProtection="1">
      <alignment horizontal="center" vertical="center"/>
      <protection locked="0"/>
    </xf>
    <xf numFmtId="171" fontId="4" fillId="0" borderId="26" xfId="0" applyNumberFormat="1" applyFont="1" applyFill="1" applyBorder="1" applyAlignment="1" applyProtection="1">
      <alignment horizontal="center"/>
      <protection locked="0"/>
    </xf>
    <xf numFmtId="171" fontId="4" fillId="0" borderId="11" xfId="0" applyNumberFormat="1" applyFont="1" applyFill="1" applyBorder="1" applyAlignment="1" applyProtection="1">
      <alignment horizontal="center"/>
      <protection locked="0"/>
    </xf>
    <xf numFmtId="171" fontId="4" fillId="0" borderId="11" xfId="73" applyNumberFormat="1" applyFont="1" applyFill="1" applyBorder="1" applyAlignment="1" applyProtection="1">
      <alignment horizontal="center"/>
      <protection locked="0"/>
    </xf>
    <xf numFmtId="171" fontId="4" fillId="0" borderId="21" xfId="0" applyNumberFormat="1" applyFont="1" applyFill="1" applyBorder="1" applyAlignment="1" applyProtection="1">
      <alignment horizontal="center"/>
      <protection locked="0"/>
    </xf>
    <xf numFmtId="171" fontId="4" fillId="0" borderId="21" xfId="73" applyNumberFormat="1" applyFont="1" applyFill="1" applyBorder="1" applyAlignment="1" applyProtection="1">
      <alignment horizontal="center"/>
      <protection locked="0"/>
    </xf>
    <xf numFmtId="171" fontId="8" fillId="0" borderId="19" xfId="0" applyNumberFormat="1" applyFont="1" applyFill="1" applyBorder="1" applyAlignment="1" applyProtection="1">
      <alignment horizontal="center" vertical="center"/>
      <protection locked="0"/>
    </xf>
    <xf numFmtId="171" fontId="8" fillId="0" borderId="21" xfId="0" applyNumberFormat="1" applyFont="1" applyFill="1" applyBorder="1" applyAlignment="1" applyProtection="1">
      <alignment horizontal="center" vertical="center"/>
      <protection locked="0"/>
    </xf>
    <xf numFmtId="171" fontId="8" fillId="0" borderId="26" xfId="0" applyNumberFormat="1" applyFont="1" applyFill="1" applyBorder="1" applyAlignment="1" applyProtection="1">
      <alignment horizontal="center" vertical="center"/>
      <protection locked="0"/>
    </xf>
    <xf numFmtId="171" fontId="8" fillId="0" borderId="11" xfId="0" applyNumberFormat="1" applyFont="1" applyFill="1" applyBorder="1" applyAlignment="1" applyProtection="1">
      <alignment horizontal="center" vertical="center"/>
      <protection locked="0"/>
    </xf>
    <xf numFmtId="171" fontId="4" fillId="0" borderId="11" xfId="47" applyNumberFormat="1" applyFont="1" applyFill="1" applyBorder="1" applyAlignment="1" applyProtection="1">
      <alignment horizontal="center" vertical="center"/>
      <protection locked="0"/>
    </xf>
    <xf numFmtId="171" fontId="4" fillId="0" borderId="11" xfId="0" applyNumberFormat="1" applyFont="1" applyFill="1" applyBorder="1" applyAlignment="1" applyProtection="1">
      <alignment horizontal="center" vertical="center"/>
      <protection locked="0"/>
    </xf>
    <xf numFmtId="8" fontId="4" fillId="0" borderId="19" xfId="0" applyNumberFormat="1" applyFont="1" applyFill="1" applyBorder="1" applyAlignment="1" applyProtection="1">
      <alignment horizontal="center" vertical="center"/>
      <protection locked="0"/>
    </xf>
    <xf numFmtId="8" fontId="4" fillId="0" borderId="11" xfId="0" applyNumberFormat="1" applyFont="1" applyFill="1" applyBorder="1" applyAlignment="1" applyProtection="1">
      <alignment horizontal="center" vertical="center"/>
      <protection locked="0"/>
    </xf>
    <xf numFmtId="8" fontId="4" fillId="0" borderId="11" xfId="73" applyNumberFormat="1" applyFont="1" applyFill="1" applyBorder="1" applyAlignment="1" applyProtection="1">
      <alignment horizontal="center" vertical="center"/>
      <protection locked="0"/>
    </xf>
    <xf numFmtId="8" fontId="4" fillId="0" borderId="13" xfId="0" applyNumberFormat="1" applyFont="1" applyFill="1" applyBorder="1" applyAlignment="1" applyProtection="1">
      <alignment horizontal="center" vertical="center"/>
      <protection locked="0"/>
    </xf>
    <xf numFmtId="0" fontId="50" fillId="8" borderId="46" xfId="0" applyFont="1" applyFill="1" applyBorder="1" applyAlignment="1">
      <alignment horizontal="right" vertical="center"/>
    </xf>
    <xf numFmtId="0" fontId="12" fillId="8" borderId="47" xfId="0" applyFont="1" applyFill="1" applyBorder="1" applyAlignment="1">
      <alignment horizontal="right" vertical="center"/>
    </xf>
    <xf numFmtId="0" fontId="51" fillId="0" borderId="46" xfId="0" applyFont="1" applyFill="1" applyBorder="1" applyAlignment="1">
      <alignment horizontal="right" vertical="center"/>
    </xf>
    <xf numFmtId="0" fontId="51" fillId="0" borderId="47" xfId="0" applyFont="1" applyFill="1" applyBorder="1" applyAlignment="1">
      <alignment horizontal="right" vertical="center"/>
    </xf>
    <xf numFmtId="0" fontId="51" fillId="0" borderId="48" xfId="0" applyFont="1" applyFill="1" applyBorder="1" applyAlignment="1">
      <alignment horizontal="right" vertical="center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1" fillId="0" borderId="49" xfId="0" applyFont="1" applyFill="1" applyBorder="1" applyAlignment="1">
      <alignment horizontal="right" vertical="center"/>
    </xf>
    <xf numFmtId="0" fontId="51" fillId="0" borderId="50" xfId="0" applyFont="1" applyFill="1" applyBorder="1" applyAlignment="1">
      <alignment horizontal="right" vertical="center"/>
    </xf>
    <xf numFmtId="0" fontId="52" fillId="36" borderId="46" xfId="0" applyFont="1" applyFill="1" applyBorder="1" applyAlignment="1">
      <alignment horizontal="center" vertical="center"/>
    </xf>
    <xf numFmtId="0" fontId="52" fillId="36" borderId="47" xfId="0" applyFont="1" applyFill="1" applyBorder="1" applyAlignment="1">
      <alignment horizontal="center" vertical="center"/>
    </xf>
    <xf numFmtId="0" fontId="52" fillId="36" borderId="48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right" vertical="center"/>
    </xf>
    <xf numFmtId="0" fontId="5" fillId="0" borderId="47" xfId="0" applyFont="1" applyFill="1" applyBorder="1" applyAlignment="1">
      <alignment horizontal="right" vertical="center"/>
    </xf>
    <xf numFmtId="0" fontId="5" fillId="0" borderId="49" xfId="0" applyFont="1" applyFill="1" applyBorder="1" applyAlignment="1">
      <alignment horizontal="right" vertical="center"/>
    </xf>
    <xf numFmtId="0" fontId="5" fillId="0" borderId="50" xfId="0" applyFont="1" applyFill="1" applyBorder="1" applyAlignment="1">
      <alignment horizontal="right" vertical="center"/>
    </xf>
    <xf numFmtId="0" fontId="10" fillId="8" borderId="46" xfId="0" applyFont="1" applyFill="1" applyBorder="1" applyAlignment="1">
      <alignment horizontal="right" vertical="center"/>
    </xf>
    <xf numFmtId="0" fontId="10" fillId="8" borderId="47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4" borderId="0" xfId="0" applyFill="1" applyAlignment="1">
      <alignment horizontal="center"/>
    </xf>
    <xf numFmtId="0" fontId="9" fillId="33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/>
    </xf>
    <xf numFmtId="8" fontId="3" fillId="0" borderId="11" xfId="0" applyNumberFormat="1" applyFont="1" applyFill="1" applyBorder="1" applyAlignment="1" applyProtection="1">
      <alignment horizontal="center" vertical="center"/>
      <protection locked="0"/>
    </xf>
  </cellXfs>
  <cellStyles count="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urrency" xfId="47"/>
    <cellStyle name="Currency [0]" xfId="48"/>
    <cellStyle name="Currency 2" xfId="49"/>
    <cellStyle name="Currency 2 2" xfId="50"/>
    <cellStyle name="Currency 2 3" xfId="51"/>
    <cellStyle name="Currency 2 3 2" xfId="52"/>
    <cellStyle name="Currency 3" xfId="53"/>
    <cellStyle name="Currency 3 2" xfId="54"/>
    <cellStyle name="Currency 3 2 2" xfId="55"/>
    <cellStyle name="Currency 3 3" xfId="56"/>
    <cellStyle name="Currency 3 4" xfId="57"/>
    <cellStyle name="Currency 4" xfId="58"/>
    <cellStyle name="Currency 5" xfId="59"/>
    <cellStyle name="Currency 5 2" xfId="60"/>
    <cellStyle name="Explanatory Text" xfId="61"/>
    <cellStyle name="Followed Hyperlink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Linked Cell" xfId="70"/>
    <cellStyle name="Neutral" xfId="71"/>
    <cellStyle name="Normal 2" xfId="72"/>
    <cellStyle name="Normal 3" xfId="73"/>
    <cellStyle name="Note" xfId="74"/>
    <cellStyle name="Note 2" xfId="75"/>
    <cellStyle name="Output" xfId="76"/>
    <cellStyle name="Percent" xfId="77"/>
    <cellStyle name="Percent 2" xfId="78"/>
    <cellStyle name="Percent 2 2" xfId="79"/>
    <cellStyle name="Percent 2 3" xfId="80"/>
    <cellStyle name="Percent 2 3 2" xfId="81"/>
    <cellStyle name="Percent 3" xfId="82"/>
    <cellStyle name="Percent 3 2" xfId="83"/>
    <cellStyle name="Percent 3 3" xfId="84"/>
    <cellStyle name="Percent 4" xfId="85"/>
    <cellStyle name="Percent 4 2" xfId="86"/>
    <cellStyle name="Title" xfId="87"/>
    <cellStyle name="Total" xfId="88"/>
    <cellStyle name="Warning Text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470"/>
  <sheetViews>
    <sheetView showGridLines="0" showZeros="0" tabSelected="1" view="pageBreakPreview" zoomScale="85" zoomScaleNormal="85" zoomScaleSheetLayoutView="85" workbookViewId="0" topLeftCell="A1">
      <selection activeCell="E4" sqref="E4"/>
    </sheetView>
  </sheetViews>
  <sheetFormatPr defaultColWidth="9.140625" defaultRowHeight="12.75"/>
  <cols>
    <col min="1" max="1" width="6.7109375" style="28" bestFit="1" customWidth="1"/>
    <col min="2" max="2" width="16.57421875" style="17" bestFit="1" customWidth="1"/>
    <col min="3" max="3" width="88.7109375" style="18" bestFit="1" customWidth="1"/>
    <col min="4" max="4" width="9.421875" style="19" customWidth="1"/>
    <col min="5" max="5" width="20.00390625" style="19" customWidth="1"/>
    <col min="6" max="6" width="17.00390625" style="19" customWidth="1"/>
    <col min="7" max="7" width="29.7109375" style="20" customWidth="1"/>
    <col min="8" max="13" width="9.140625" style="1" customWidth="1"/>
    <col min="14" max="16384" width="9.140625" style="1" customWidth="1"/>
  </cols>
  <sheetData>
    <row r="1" spans="1:7" ht="20.25" thickBot="1">
      <c r="A1" s="190" t="s">
        <v>189</v>
      </c>
      <c r="B1" s="191"/>
      <c r="C1" s="191"/>
      <c r="D1" s="191"/>
      <c r="E1" s="191"/>
      <c r="F1" s="191"/>
      <c r="G1" s="192"/>
    </row>
    <row r="2" spans="1:7" s="21" customFormat="1" ht="17.25" customHeight="1" thickBot="1">
      <c r="A2" s="185" t="s">
        <v>109</v>
      </c>
      <c r="B2" s="186"/>
      <c r="C2" s="186"/>
      <c r="D2" s="186"/>
      <c r="E2" s="186"/>
      <c r="F2" s="186"/>
      <c r="G2" s="187"/>
    </row>
    <row r="3" spans="1:7" s="21" customFormat="1" ht="33.75" thickBot="1">
      <c r="A3" s="143" t="s">
        <v>153</v>
      </c>
      <c r="B3" s="80" t="s">
        <v>11</v>
      </c>
      <c r="C3" s="81" t="s">
        <v>0</v>
      </c>
      <c r="D3" s="81" t="s">
        <v>1</v>
      </c>
      <c r="E3" s="82" t="s">
        <v>2</v>
      </c>
      <c r="F3" s="81" t="s">
        <v>47</v>
      </c>
      <c r="G3" s="83" t="s">
        <v>10</v>
      </c>
    </row>
    <row r="4" spans="1:7" ht="15">
      <c r="A4" s="144"/>
      <c r="B4" s="33" t="s">
        <v>29</v>
      </c>
      <c r="C4" s="34" t="s">
        <v>30</v>
      </c>
      <c r="D4" s="35" t="s">
        <v>8</v>
      </c>
      <c r="E4" s="162"/>
      <c r="F4" s="49">
        <v>16</v>
      </c>
      <c r="G4" s="56">
        <f aca="true" t="shared" si="0" ref="G4:G21">E4*F4</f>
        <v>0</v>
      </c>
    </row>
    <row r="5" spans="1:7" ht="15">
      <c r="A5" s="145"/>
      <c r="B5" s="2" t="s">
        <v>26</v>
      </c>
      <c r="C5" s="3" t="s">
        <v>27</v>
      </c>
      <c r="D5" s="4" t="s">
        <v>6</v>
      </c>
      <c r="E5" s="163"/>
      <c r="F5" s="9">
        <v>2010</v>
      </c>
      <c r="G5" s="12">
        <f t="shared" si="0"/>
        <v>0</v>
      </c>
    </row>
    <row r="6" spans="1:7" ht="15">
      <c r="A6" s="145"/>
      <c r="B6" s="2" t="s">
        <v>33</v>
      </c>
      <c r="C6" s="3" t="s">
        <v>34</v>
      </c>
      <c r="D6" s="4" t="s">
        <v>6</v>
      </c>
      <c r="E6" s="163"/>
      <c r="F6" s="9">
        <v>240</v>
      </c>
      <c r="G6" s="12">
        <f t="shared" si="0"/>
        <v>0</v>
      </c>
    </row>
    <row r="7" spans="1:9" ht="15">
      <c r="A7" s="145"/>
      <c r="B7" s="2" t="s">
        <v>35</v>
      </c>
      <c r="C7" s="3" t="s">
        <v>36</v>
      </c>
      <c r="D7" s="4" t="s">
        <v>6</v>
      </c>
      <c r="E7" s="163"/>
      <c r="F7" s="9">
        <v>56</v>
      </c>
      <c r="G7" s="12">
        <f t="shared" si="0"/>
        <v>0</v>
      </c>
      <c r="I7" s="161"/>
    </row>
    <row r="8" spans="1:7" ht="15">
      <c r="A8" s="145"/>
      <c r="B8" s="2" t="s">
        <v>37</v>
      </c>
      <c r="C8" s="3" t="s">
        <v>38</v>
      </c>
      <c r="D8" s="4" t="s">
        <v>6</v>
      </c>
      <c r="E8" s="163"/>
      <c r="F8" s="9">
        <v>363</v>
      </c>
      <c r="G8" s="12">
        <f t="shared" si="0"/>
        <v>0</v>
      </c>
    </row>
    <row r="9" spans="1:7" ht="15">
      <c r="A9" s="145"/>
      <c r="B9" s="2" t="s">
        <v>39</v>
      </c>
      <c r="C9" s="3" t="s">
        <v>40</v>
      </c>
      <c r="D9" s="4" t="s">
        <v>8</v>
      </c>
      <c r="E9" s="163"/>
      <c r="F9" s="9">
        <v>2</v>
      </c>
      <c r="G9" s="12">
        <f t="shared" si="0"/>
        <v>0</v>
      </c>
    </row>
    <row r="10" spans="1:7" ht="15">
      <c r="A10" s="145"/>
      <c r="B10" s="2" t="s">
        <v>39</v>
      </c>
      <c r="C10" s="3" t="s">
        <v>41</v>
      </c>
      <c r="D10" s="4" t="s">
        <v>8</v>
      </c>
      <c r="E10" s="163"/>
      <c r="F10" s="9">
        <v>3</v>
      </c>
      <c r="G10" s="12">
        <f t="shared" si="0"/>
        <v>0</v>
      </c>
    </row>
    <row r="11" spans="1:7" ht="15">
      <c r="A11" s="145"/>
      <c r="B11" s="2" t="s">
        <v>39</v>
      </c>
      <c r="C11" s="3" t="s">
        <v>57</v>
      </c>
      <c r="D11" s="4" t="s">
        <v>8</v>
      </c>
      <c r="E11" s="163"/>
      <c r="F11" s="9">
        <v>10</v>
      </c>
      <c r="G11" s="12">
        <f t="shared" si="0"/>
        <v>0</v>
      </c>
    </row>
    <row r="12" spans="1:7" ht="15">
      <c r="A12" s="145"/>
      <c r="B12" s="2" t="s">
        <v>42</v>
      </c>
      <c r="C12" s="3" t="s">
        <v>56</v>
      </c>
      <c r="D12" s="4" t="s">
        <v>8</v>
      </c>
      <c r="E12" s="163"/>
      <c r="F12" s="9">
        <v>9</v>
      </c>
      <c r="G12" s="12">
        <f t="shared" si="0"/>
        <v>0</v>
      </c>
    </row>
    <row r="13" spans="1:7" ht="15">
      <c r="A13" s="145"/>
      <c r="B13" s="2" t="s">
        <v>42</v>
      </c>
      <c r="C13" s="3" t="s">
        <v>124</v>
      </c>
      <c r="D13" s="4" t="s">
        <v>8</v>
      </c>
      <c r="E13" s="163"/>
      <c r="F13" s="9">
        <v>1</v>
      </c>
      <c r="G13" s="12">
        <f t="shared" si="0"/>
        <v>0</v>
      </c>
    </row>
    <row r="14" spans="1:7" ht="15">
      <c r="A14" s="145"/>
      <c r="B14" s="2" t="s">
        <v>42</v>
      </c>
      <c r="C14" s="3" t="s">
        <v>43</v>
      </c>
      <c r="D14" s="4" t="s">
        <v>8</v>
      </c>
      <c r="E14" s="163"/>
      <c r="F14" s="9">
        <v>2</v>
      </c>
      <c r="G14" s="12">
        <f t="shared" si="0"/>
        <v>0</v>
      </c>
    </row>
    <row r="15" spans="1:7" ht="15">
      <c r="A15" s="145"/>
      <c r="B15" s="2" t="s">
        <v>42</v>
      </c>
      <c r="C15" s="3" t="s">
        <v>50</v>
      </c>
      <c r="D15" s="4" t="s">
        <v>8</v>
      </c>
      <c r="E15" s="163"/>
      <c r="F15" s="9">
        <v>2</v>
      </c>
      <c r="G15" s="12">
        <f t="shared" si="0"/>
        <v>0</v>
      </c>
    </row>
    <row r="16" spans="1:7" ht="15">
      <c r="A16" s="145"/>
      <c r="B16" s="2" t="s">
        <v>55</v>
      </c>
      <c r="C16" s="3" t="s">
        <v>28</v>
      </c>
      <c r="D16" s="4" t="s">
        <v>6</v>
      </c>
      <c r="E16" s="163"/>
      <c r="F16" s="9">
        <v>1934</v>
      </c>
      <c r="G16" s="12">
        <f t="shared" si="0"/>
        <v>0</v>
      </c>
    </row>
    <row r="17" spans="1:7" ht="15">
      <c r="A17" s="145"/>
      <c r="B17" s="2" t="s">
        <v>31</v>
      </c>
      <c r="C17" s="3" t="s">
        <v>32</v>
      </c>
      <c r="D17" s="4" t="s">
        <v>6</v>
      </c>
      <c r="E17" s="163"/>
      <c r="F17" s="9">
        <v>3</v>
      </c>
      <c r="G17" s="12">
        <f t="shared" si="0"/>
        <v>0</v>
      </c>
    </row>
    <row r="18" spans="1:7" ht="15">
      <c r="A18" s="145"/>
      <c r="B18" s="2" t="s">
        <v>91</v>
      </c>
      <c r="C18" s="3" t="s">
        <v>95</v>
      </c>
      <c r="D18" s="4" t="s">
        <v>99</v>
      </c>
      <c r="E18" s="163"/>
      <c r="F18" s="9">
        <v>22</v>
      </c>
      <c r="G18" s="12">
        <f t="shared" si="0"/>
        <v>0</v>
      </c>
    </row>
    <row r="19" spans="1:7" ht="15">
      <c r="A19" s="145"/>
      <c r="B19" s="2" t="s">
        <v>94</v>
      </c>
      <c r="C19" s="3" t="s">
        <v>96</v>
      </c>
      <c r="D19" s="4" t="s">
        <v>99</v>
      </c>
      <c r="E19" s="163"/>
      <c r="F19" s="9">
        <v>5</v>
      </c>
      <c r="G19" s="12">
        <f t="shared" si="0"/>
        <v>0</v>
      </c>
    </row>
    <row r="20" spans="1:7" ht="15">
      <c r="A20" s="145"/>
      <c r="B20" s="2" t="s">
        <v>93</v>
      </c>
      <c r="C20" s="3" t="s">
        <v>97</v>
      </c>
      <c r="D20" s="4" t="s">
        <v>99</v>
      </c>
      <c r="E20" s="163"/>
      <c r="F20" s="9">
        <v>1</v>
      </c>
      <c r="G20" s="12">
        <f t="shared" si="0"/>
        <v>0</v>
      </c>
    </row>
    <row r="21" spans="1:7" ht="15.75" thickBot="1">
      <c r="A21" s="146"/>
      <c r="B21" s="5" t="s">
        <v>92</v>
      </c>
      <c r="C21" s="6" t="s">
        <v>98</v>
      </c>
      <c r="D21" s="7" t="s">
        <v>99</v>
      </c>
      <c r="E21" s="164"/>
      <c r="F21" s="58">
        <v>13</v>
      </c>
      <c r="G21" s="13">
        <f t="shared" si="0"/>
        <v>0</v>
      </c>
    </row>
    <row r="22" spans="1:7" ht="17.25" thickBot="1">
      <c r="A22" s="182" t="s">
        <v>182</v>
      </c>
      <c r="B22" s="183"/>
      <c r="C22" s="183"/>
      <c r="D22" s="183"/>
      <c r="E22" s="183"/>
      <c r="F22" s="184"/>
      <c r="G22" s="129">
        <f>SUM(G4:G21)</f>
        <v>0</v>
      </c>
    </row>
    <row r="23" spans="1:7" s="21" customFormat="1" ht="16.5" customHeight="1" thickBot="1">
      <c r="A23" s="185" t="s">
        <v>70</v>
      </c>
      <c r="B23" s="186"/>
      <c r="C23" s="186"/>
      <c r="D23" s="186"/>
      <c r="E23" s="186"/>
      <c r="F23" s="186"/>
      <c r="G23" s="187"/>
    </row>
    <row r="24" spans="1:7" s="21" customFormat="1" ht="33.75" thickBot="1">
      <c r="A24" s="143" t="s">
        <v>153</v>
      </c>
      <c r="B24" s="80" t="s">
        <v>11</v>
      </c>
      <c r="C24" s="81" t="s">
        <v>0</v>
      </c>
      <c r="D24" s="81" t="s">
        <v>1</v>
      </c>
      <c r="E24" s="82" t="s">
        <v>2</v>
      </c>
      <c r="F24" s="81" t="s">
        <v>47</v>
      </c>
      <c r="G24" s="83" t="s">
        <v>10</v>
      </c>
    </row>
    <row r="25" spans="1:7" s="21" customFormat="1" ht="16.5">
      <c r="A25" s="155"/>
      <c r="B25" s="76" t="s">
        <v>137</v>
      </c>
      <c r="C25" s="77" t="s">
        <v>111</v>
      </c>
      <c r="D25" s="78" t="s">
        <v>8</v>
      </c>
      <c r="E25" s="165"/>
      <c r="F25" s="136">
        <v>12</v>
      </c>
      <c r="G25" s="137">
        <f aca="true" t="shared" si="1" ref="G25:G40">E25*F25</f>
        <v>0</v>
      </c>
    </row>
    <row r="26" spans="1:7" s="21" customFormat="1" ht="16.5">
      <c r="A26" s="156"/>
      <c r="B26" s="63" t="s">
        <v>138</v>
      </c>
      <c r="C26" s="38" t="s">
        <v>112</v>
      </c>
      <c r="D26" s="43" t="s">
        <v>8</v>
      </c>
      <c r="E26" s="166"/>
      <c r="F26" s="131">
        <v>14</v>
      </c>
      <c r="G26" s="132">
        <f t="shared" si="1"/>
        <v>0</v>
      </c>
    </row>
    <row r="27" spans="1:7" s="21" customFormat="1" ht="16.5">
      <c r="A27" s="156"/>
      <c r="B27" s="63" t="s">
        <v>139</v>
      </c>
      <c r="C27" s="38" t="s">
        <v>87</v>
      </c>
      <c r="D27" s="43" t="s">
        <v>8</v>
      </c>
      <c r="E27" s="166"/>
      <c r="F27" s="131">
        <v>21</v>
      </c>
      <c r="G27" s="132">
        <f t="shared" si="1"/>
        <v>0</v>
      </c>
    </row>
    <row r="28" spans="1:7" s="21" customFormat="1" ht="16.5">
      <c r="A28" s="156"/>
      <c r="B28" s="63" t="s">
        <v>140</v>
      </c>
      <c r="C28" s="38" t="s">
        <v>88</v>
      </c>
      <c r="D28" s="43" t="s">
        <v>8</v>
      </c>
      <c r="E28" s="166"/>
      <c r="F28" s="131">
        <v>1</v>
      </c>
      <c r="G28" s="132">
        <f t="shared" si="1"/>
        <v>0</v>
      </c>
    </row>
    <row r="29" spans="1:7" s="21" customFormat="1" ht="16.5">
      <c r="A29" s="156"/>
      <c r="B29" s="63" t="s">
        <v>141</v>
      </c>
      <c r="C29" s="98" t="s">
        <v>172</v>
      </c>
      <c r="D29" s="53" t="s">
        <v>7</v>
      </c>
      <c r="E29" s="167"/>
      <c r="F29" s="133">
        <v>792.0463777777778</v>
      </c>
      <c r="G29" s="132">
        <f t="shared" si="1"/>
        <v>0</v>
      </c>
    </row>
    <row r="30" spans="1:7" s="21" customFormat="1" ht="16.5">
      <c r="A30" s="156"/>
      <c r="B30" s="63" t="s">
        <v>142</v>
      </c>
      <c r="C30" s="98" t="s">
        <v>173</v>
      </c>
      <c r="D30" s="53" t="s">
        <v>7</v>
      </c>
      <c r="E30" s="167"/>
      <c r="F30" s="133">
        <v>837.2586333333334</v>
      </c>
      <c r="G30" s="132">
        <f t="shared" si="1"/>
        <v>0</v>
      </c>
    </row>
    <row r="31" spans="1:7" s="21" customFormat="1" ht="16.5">
      <c r="A31" s="156"/>
      <c r="B31" s="63" t="s">
        <v>143</v>
      </c>
      <c r="C31" s="38" t="s">
        <v>177</v>
      </c>
      <c r="D31" s="53"/>
      <c r="E31" s="44"/>
      <c r="F31" s="131"/>
      <c r="G31" s="132">
        <f t="shared" si="1"/>
        <v>0</v>
      </c>
    </row>
    <row r="32" spans="1:7" s="21" customFormat="1" ht="16.5">
      <c r="A32" s="156"/>
      <c r="B32" s="63" t="s">
        <v>144</v>
      </c>
      <c r="C32" s="38" t="s">
        <v>177</v>
      </c>
      <c r="D32" s="43"/>
      <c r="E32" s="44"/>
      <c r="F32" s="131"/>
      <c r="G32" s="132">
        <f t="shared" si="1"/>
        <v>0</v>
      </c>
    </row>
    <row r="33" spans="1:7" s="21" customFormat="1" ht="16.5">
      <c r="A33" s="156"/>
      <c r="B33" s="63" t="s">
        <v>145</v>
      </c>
      <c r="C33" s="38" t="s">
        <v>174</v>
      </c>
      <c r="D33" s="43" t="s">
        <v>7</v>
      </c>
      <c r="E33" s="166"/>
      <c r="F33" s="131">
        <v>502.7708</v>
      </c>
      <c r="G33" s="132">
        <f t="shared" si="1"/>
        <v>0</v>
      </c>
    </row>
    <row r="34" spans="1:7" s="21" customFormat="1" ht="16.5">
      <c r="A34" s="156"/>
      <c r="B34" s="63" t="s">
        <v>146</v>
      </c>
      <c r="C34" s="38" t="s">
        <v>175</v>
      </c>
      <c r="D34" s="43" t="s">
        <v>7</v>
      </c>
      <c r="E34" s="166"/>
      <c r="F34" s="131">
        <v>332.3226777777778</v>
      </c>
      <c r="G34" s="132">
        <f t="shared" si="1"/>
        <v>0</v>
      </c>
    </row>
    <row r="35" spans="1:7" s="21" customFormat="1" ht="16.5">
      <c r="A35" s="156"/>
      <c r="B35" s="63" t="s">
        <v>147</v>
      </c>
      <c r="C35" s="38" t="s">
        <v>176</v>
      </c>
      <c r="D35" s="43" t="s">
        <v>7</v>
      </c>
      <c r="E35" s="166"/>
      <c r="F35" s="131">
        <v>448.81</v>
      </c>
      <c r="G35" s="132">
        <f t="shared" si="1"/>
        <v>0</v>
      </c>
    </row>
    <row r="36" spans="1:7" s="21" customFormat="1" ht="16.5">
      <c r="A36" s="156"/>
      <c r="B36" s="63" t="s">
        <v>148</v>
      </c>
      <c r="C36" s="38" t="s">
        <v>120</v>
      </c>
      <c r="D36" s="43" t="s">
        <v>113</v>
      </c>
      <c r="E36" s="166"/>
      <c r="F36" s="131">
        <v>448.81</v>
      </c>
      <c r="G36" s="132">
        <f t="shared" si="1"/>
        <v>0</v>
      </c>
    </row>
    <row r="37" spans="1:7" s="21" customFormat="1" ht="16.5">
      <c r="A37" s="156"/>
      <c r="B37" s="63" t="s">
        <v>149</v>
      </c>
      <c r="C37" s="45" t="s">
        <v>123</v>
      </c>
      <c r="D37" s="43" t="s">
        <v>113</v>
      </c>
      <c r="E37" s="168"/>
      <c r="F37" s="131">
        <v>326.12</v>
      </c>
      <c r="G37" s="132">
        <f t="shared" si="1"/>
        <v>0</v>
      </c>
    </row>
    <row r="38" spans="1:7" s="21" customFormat="1" ht="16.5">
      <c r="A38" s="156"/>
      <c r="B38" s="63" t="s">
        <v>150</v>
      </c>
      <c r="C38" s="45" t="s">
        <v>89</v>
      </c>
      <c r="D38" s="46" t="s">
        <v>6</v>
      </c>
      <c r="E38" s="168"/>
      <c r="F38" s="131">
        <v>194.168</v>
      </c>
      <c r="G38" s="132">
        <f t="shared" si="1"/>
        <v>0</v>
      </c>
    </row>
    <row r="39" spans="1:7" s="21" customFormat="1" ht="16.5">
      <c r="A39" s="156"/>
      <c r="B39" s="63" t="s">
        <v>151</v>
      </c>
      <c r="C39" s="54" t="s">
        <v>114</v>
      </c>
      <c r="D39" s="53" t="s">
        <v>8</v>
      </c>
      <c r="E39" s="169"/>
      <c r="F39" s="131">
        <v>2</v>
      </c>
      <c r="G39" s="132">
        <f t="shared" si="1"/>
        <v>0</v>
      </c>
    </row>
    <row r="40" spans="1:7" s="21" customFormat="1" ht="17.25" thickBot="1">
      <c r="A40" s="157"/>
      <c r="B40" s="147" t="s">
        <v>152</v>
      </c>
      <c r="C40" s="45" t="s">
        <v>103</v>
      </c>
      <c r="D40" s="46" t="s">
        <v>8</v>
      </c>
      <c r="E40" s="168"/>
      <c r="F40" s="148">
        <v>1</v>
      </c>
      <c r="G40" s="135">
        <f t="shared" si="1"/>
        <v>0</v>
      </c>
    </row>
    <row r="41" spans="1:7" s="21" customFormat="1" ht="17.25" thickBot="1">
      <c r="A41" s="182" t="s">
        <v>183</v>
      </c>
      <c r="B41" s="183"/>
      <c r="C41" s="183"/>
      <c r="D41" s="183"/>
      <c r="E41" s="183"/>
      <c r="F41" s="184"/>
      <c r="G41" s="129">
        <f>SUM(G25:G40)</f>
        <v>0</v>
      </c>
    </row>
    <row r="42" spans="1:7" s="21" customFormat="1" ht="17.25" thickBot="1">
      <c r="A42" s="185" t="s">
        <v>71</v>
      </c>
      <c r="B42" s="186"/>
      <c r="C42" s="186"/>
      <c r="D42" s="186"/>
      <c r="E42" s="186"/>
      <c r="F42" s="186"/>
      <c r="G42" s="187"/>
    </row>
    <row r="43" spans="1:7" s="21" customFormat="1" ht="33.75" thickBot="1">
      <c r="A43" s="143" t="s">
        <v>153</v>
      </c>
      <c r="B43" s="149" t="s">
        <v>11</v>
      </c>
      <c r="C43" s="150" t="s">
        <v>0</v>
      </c>
      <c r="D43" s="150" t="s">
        <v>1</v>
      </c>
      <c r="E43" s="151" t="s">
        <v>2</v>
      </c>
      <c r="F43" s="150" t="s">
        <v>47</v>
      </c>
      <c r="G43" s="152" t="s">
        <v>10</v>
      </c>
    </row>
    <row r="44" spans="1:7" s="21" customFormat="1" ht="16.5">
      <c r="A44" s="155"/>
      <c r="B44" s="64" t="s">
        <v>119</v>
      </c>
      <c r="C44" s="34" t="s">
        <v>85</v>
      </c>
      <c r="D44" s="65" t="s">
        <v>8</v>
      </c>
      <c r="E44" s="170"/>
      <c r="F44" s="67">
        <v>790</v>
      </c>
      <c r="G44" s="138">
        <f aca="true" t="shared" si="2" ref="G44:G62">E44*F44</f>
        <v>0</v>
      </c>
    </row>
    <row r="45" spans="1:7" s="21" customFormat="1" ht="17.25" thickBot="1">
      <c r="A45" s="157"/>
      <c r="B45" s="158"/>
      <c r="C45" s="113" t="s">
        <v>86</v>
      </c>
      <c r="D45" s="159" t="s">
        <v>8</v>
      </c>
      <c r="E45" s="171"/>
      <c r="F45" s="154">
        <v>190</v>
      </c>
      <c r="G45" s="135">
        <f t="shared" si="2"/>
        <v>0</v>
      </c>
    </row>
    <row r="46" spans="1:7" s="21" customFormat="1" ht="17.25" thickBot="1">
      <c r="A46" s="182" t="s">
        <v>184</v>
      </c>
      <c r="B46" s="183"/>
      <c r="C46" s="183"/>
      <c r="D46" s="183"/>
      <c r="E46" s="183"/>
      <c r="F46" s="184"/>
      <c r="G46" s="129">
        <f>SUM(G44:G45)</f>
        <v>0</v>
      </c>
    </row>
    <row r="47" spans="1:7" s="21" customFormat="1" ht="16.5">
      <c r="A47" s="155"/>
      <c r="B47" s="109" t="s">
        <v>19</v>
      </c>
      <c r="C47" s="77" t="s">
        <v>171</v>
      </c>
      <c r="D47" s="110" t="s">
        <v>8</v>
      </c>
      <c r="E47" s="172"/>
      <c r="F47" s="112">
        <v>1</v>
      </c>
      <c r="G47" s="137">
        <f t="shared" si="2"/>
        <v>0</v>
      </c>
    </row>
    <row r="48" spans="1:7" s="21" customFormat="1" ht="16.5">
      <c r="A48" s="156"/>
      <c r="B48" s="39"/>
      <c r="C48" s="38" t="s">
        <v>72</v>
      </c>
      <c r="D48" s="40" t="s">
        <v>8</v>
      </c>
      <c r="E48" s="173"/>
      <c r="F48" s="42">
        <v>4</v>
      </c>
      <c r="G48" s="132">
        <f t="shared" si="2"/>
        <v>0</v>
      </c>
    </row>
    <row r="49" spans="1:7" s="21" customFormat="1" ht="16.5">
      <c r="A49" s="156"/>
      <c r="B49" s="39"/>
      <c r="C49" s="38" t="s">
        <v>73</v>
      </c>
      <c r="D49" s="40" t="s">
        <v>8</v>
      </c>
      <c r="E49" s="173"/>
      <c r="F49" s="42">
        <v>4</v>
      </c>
      <c r="G49" s="132">
        <f t="shared" si="2"/>
        <v>0</v>
      </c>
    </row>
    <row r="50" spans="1:7" s="21" customFormat="1" ht="16.5">
      <c r="A50" s="156"/>
      <c r="B50" s="39"/>
      <c r="C50" s="38" t="s">
        <v>74</v>
      </c>
      <c r="D50" s="40" t="s">
        <v>8</v>
      </c>
      <c r="E50" s="173"/>
      <c r="F50" s="42">
        <v>8</v>
      </c>
      <c r="G50" s="132">
        <f t="shared" si="2"/>
        <v>0</v>
      </c>
    </row>
    <row r="51" spans="1:7" s="21" customFormat="1" ht="16.5">
      <c r="A51" s="156"/>
      <c r="B51" s="39"/>
      <c r="C51" s="38" t="s">
        <v>75</v>
      </c>
      <c r="D51" s="40" t="s">
        <v>8</v>
      </c>
      <c r="E51" s="173"/>
      <c r="F51" s="42">
        <v>9</v>
      </c>
      <c r="G51" s="132">
        <f t="shared" si="2"/>
        <v>0</v>
      </c>
    </row>
    <row r="52" spans="1:7" s="21" customFormat="1" ht="16.5">
      <c r="A52" s="156"/>
      <c r="B52" s="39"/>
      <c r="C52" s="38" t="s">
        <v>76</v>
      </c>
      <c r="D52" s="40" t="s">
        <v>8</v>
      </c>
      <c r="E52" s="173"/>
      <c r="F52" s="42">
        <v>8</v>
      </c>
      <c r="G52" s="132">
        <f t="shared" si="2"/>
        <v>0</v>
      </c>
    </row>
    <row r="53" spans="1:7" s="21" customFormat="1" ht="16.5">
      <c r="A53" s="156"/>
      <c r="B53" s="39"/>
      <c r="C53" s="38" t="s">
        <v>77</v>
      </c>
      <c r="D53" s="40" t="s">
        <v>8</v>
      </c>
      <c r="E53" s="173"/>
      <c r="F53" s="42">
        <v>10</v>
      </c>
      <c r="G53" s="132">
        <f t="shared" si="2"/>
        <v>0</v>
      </c>
    </row>
    <row r="54" spans="1:7" s="21" customFormat="1" ht="16.5">
      <c r="A54" s="156"/>
      <c r="B54" s="39"/>
      <c r="C54" s="38" t="s">
        <v>78</v>
      </c>
      <c r="D54" s="40" t="s">
        <v>8</v>
      </c>
      <c r="E54" s="173"/>
      <c r="F54" s="42">
        <v>30</v>
      </c>
      <c r="G54" s="132">
        <f t="shared" si="2"/>
        <v>0</v>
      </c>
    </row>
    <row r="55" spans="1:7" ht="15">
      <c r="A55" s="145"/>
      <c r="B55" s="39"/>
      <c r="C55" s="38" t="s">
        <v>79</v>
      </c>
      <c r="D55" s="4" t="s">
        <v>8</v>
      </c>
      <c r="E55" s="174"/>
      <c r="F55" s="42">
        <v>23</v>
      </c>
      <c r="G55" s="132">
        <f t="shared" si="2"/>
        <v>0</v>
      </c>
    </row>
    <row r="56" spans="1:7" ht="15">
      <c r="A56" s="145"/>
      <c r="B56" s="39"/>
      <c r="C56" s="38" t="s">
        <v>80</v>
      </c>
      <c r="D56" s="4" t="s">
        <v>8</v>
      </c>
      <c r="E56" s="174"/>
      <c r="F56" s="42">
        <v>4</v>
      </c>
      <c r="G56" s="132">
        <f t="shared" si="2"/>
        <v>0</v>
      </c>
    </row>
    <row r="57" spans="1:7" ht="15">
      <c r="A57" s="145"/>
      <c r="B57" s="39"/>
      <c r="C57" s="38" t="s">
        <v>81</v>
      </c>
      <c r="D57" s="4" t="s">
        <v>8</v>
      </c>
      <c r="E57" s="175"/>
      <c r="F57" s="42">
        <v>97</v>
      </c>
      <c r="G57" s="132">
        <f t="shared" si="2"/>
        <v>0</v>
      </c>
    </row>
    <row r="58" spans="1:7" ht="15">
      <c r="A58" s="145"/>
      <c r="B58" s="39"/>
      <c r="C58" s="38" t="s">
        <v>81</v>
      </c>
      <c r="D58" s="4" t="s">
        <v>8</v>
      </c>
      <c r="E58" s="175"/>
      <c r="F58" s="42">
        <v>95</v>
      </c>
      <c r="G58" s="132">
        <f t="shared" si="2"/>
        <v>0</v>
      </c>
    </row>
    <row r="59" spans="1:7" ht="15">
      <c r="A59" s="145"/>
      <c r="B59" s="39"/>
      <c r="C59" s="38" t="s">
        <v>82</v>
      </c>
      <c r="D59" s="4" t="s">
        <v>8</v>
      </c>
      <c r="E59" s="175"/>
      <c r="F59" s="42">
        <v>840</v>
      </c>
      <c r="G59" s="132">
        <f t="shared" si="2"/>
        <v>0</v>
      </c>
    </row>
    <row r="60" spans="1:7" ht="15">
      <c r="A60" s="145"/>
      <c r="B60" s="39"/>
      <c r="C60" s="38" t="s">
        <v>83</v>
      </c>
      <c r="D60" s="4" t="s">
        <v>8</v>
      </c>
      <c r="E60" s="175"/>
      <c r="F60" s="42">
        <v>4</v>
      </c>
      <c r="G60" s="132">
        <f t="shared" si="2"/>
        <v>0</v>
      </c>
    </row>
    <row r="61" spans="1:7" ht="15">
      <c r="A61" s="145"/>
      <c r="B61" s="39"/>
      <c r="C61" s="38" t="s">
        <v>83</v>
      </c>
      <c r="D61" s="4" t="s">
        <v>8</v>
      </c>
      <c r="E61" s="175"/>
      <c r="F61" s="42">
        <v>1</v>
      </c>
      <c r="G61" s="132">
        <f t="shared" si="2"/>
        <v>0</v>
      </c>
    </row>
    <row r="62" spans="1:7" ht="15">
      <c r="A62" s="145"/>
      <c r="B62" s="39"/>
      <c r="C62" s="38" t="s">
        <v>84</v>
      </c>
      <c r="D62" s="4" t="s">
        <v>8</v>
      </c>
      <c r="E62" s="175"/>
      <c r="F62" s="42">
        <v>60</v>
      </c>
      <c r="G62" s="132">
        <f t="shared" si="2"/>
        <v>0</v>
      </c>
    </row>
    <row r="63" spans="1:7" ht="15.75" thickBot="1">
      <c r="A63" s="146"/>
      <c r="B63" s="153"/>
      <c r="C63" s="45" t="s">
        <v>195</v>
      </c>
      <c r="D63" s="114"/>
      <c r="E63" s="114"/>
      <c r="F63" s="154"/>
      <c r="G63" s="13"/>
    </row>
    <row r="64" spans="1:7" s="21" customFormat="1" ht="17.25" thickBot="1">
      <c r="A64" s="182" t="s">
        <v>185</v>
      </c>
      <c r="B64" s="183"/>
      <c r="C64" s="183"/>
      <c r="D64" s="183"/>
      <c r="E64" s="183"/>
      <c r="F64" s="184"/>
      <c r="G64" s="129">
        <f>SUM(G47:G63)</f>
        <v>0</v>
      </c>
    </row>
    <row r="65" spans="1:7" ht="17.25" thickBot="1">
      <c r="A65" s="185" t="s">
        <v>108</v>
      </c>
      <c r="B65" s="186"/>
      <c r="C65" s="186"/>
      <c r="D65" s="186"/>
      <c r="E65" s="186"/>
      <c r="F65" s="186"/>
      <c r="G65" s="187"/>
    </row>
    <row r="66" spans="1:7" ht="33.75" thickBot="1">
      <c r="A66" s="80" t="s">
        <v>153</v>
      </c>
      <c r="B66" s="82" t="s">
        <v>11</v>
      </c>
      <c r="C66" s="81" t="s">
        <v>0</v>
      </c>
      <c r="D66" s="81" t="s">
        <v>1</v>
      </c>
      <c r="E66" s="82" t="s">
        <v>2</v>
      </c>
      <c r="F66" s="81" t="s">
        <v>47</v>
      </c>
      <c r="G66" s="83" t="s">
        <v>10</v>
      </c>
    </row>
    <row r="67" spans="1:7" ht="15">
      <c r="A67" s="140">
        <v>1</v>
      </c>
      <c r="B67" s="130" t="s">
        <v>14</v>
      </c>
      <c r="C67" s="34" t="s">
        <v>3</v>
      </c>
      <c r="D67" s="35" t="s">
        <v>4</v>
      </c>
      <c r="E67" s="176"/>
      <c r="F67" s="49">
        <v>1</v>
      </c>
      <c r="G67" s="122">
        <f aca="true" t="shared" si="3" ref="G67:G98">F67*E67</f>
        <v>0</v>
      </c>
    </row>
    <row r="68" spans="1:7" ht="15">
      <c r="A68" s="142">
        <f>A67+1</f>
        <v>2</v>
      </c>
      <c r="B68" s="72" t="s">
        <v>15</v>
      </c>
      <c r="C68" s="3" t="s">
        <v>5</v>
      </c>
      <c r="D68" s="4" t="s">
        <v>4</v>
      </c>
      <c r="E68" s="177"/>
      <c r="F68" s="9">
        <v>1</v>
      </c>
      <c r="G68" s="61">
        <f t="shared" si="3"/>
        <v>0</v>
      </c>
    </row>
    <row r="69" spans="1:7" ht="15">
      <c r="A69" s="142">
        <f aca="true" t="shared" si="4" ref="A69:A101">A68+1</f>
        <v>3</v>
      </c>
      <c r="B69" s="72" t="s">
        <v>16</v>
      </c>
      <c r="C69" s="3" t="s">
        <v>12</v>
      </c>
      <c r="D69" s="4" t="s">
        <v>4</v>
      </c>
      <c r="E69" s="177"/>
      <c r="F69" s="9">
        <v>1</v>
      </c>
      <c r="G69" s="61">
        <f t="shared" si="3"/>
        <v>0</v>
      </c>
    </row>
    <row r="70" spans="1:7" ht="15">
      <c r="A70" s="142">
        <f t="shared" si="4"/>
        <v>4</v>
      </c>
      <c r="B70" s="72" t="s">
        <v>62</v>
      </c>
      <c r="C70" s="3" t="s">
        <v>116</v>
      </c>
      <c r="D70" s="4" t="s">
        <v>7</v>
      </c>
      <c r="E70" s="177"/>
      <c r="F70" s="9">
        <v>1445.75</v>
      </c>
      <c r="G70" s="61">
        <f t="shared" si="3"/>
        <v>0</v>
      </c>
    </row>
    <row r="71" spans="1:7" ht="15">
      <c r="A71" s="142">
        <f t="shared" si="4"/>
        <v>5</v>
      </c>
      <c r="B71" s="72" t="s">
        <v>22</v>
      </c>
      <c r="C71" s="36" t="s">
        <v>100</v>
      </c>
      <c r="D71" s="4" t="s">
        <v>7</v>
      </c>
      <c r="E71" s="177"/>
      <c r="F71" s="9">
        <v>2603.771</v>
      </c>
      <c r="G71" s="61">
        <f t="shared" si="3"/>
        <v>0</v>
      </c>
    </row>
    <row r="72" spans="1:7" ht="15">
      <c r="A72" s="142">
        <f t="shared" si="4"/>
        <v>6</v>
      </c>
      <c r="B72" s="72" t="s">
        <v>51</v>
      </c>
      <c r="C72" s="3" t="s">
        <v>65</v>
      </c>
      <c r="D72" s="4" t="s">
        <v>7</v>
      </c>
      <c r="E72" s="177"/>
      <c r="F72" s="9">
        <v>385.5893111111111</v>
      </c>
      <c r="G72" s="61">
        <f t="shared" si="3"/>
        <v>0</v>
      </c>
    </row>
    <row r="73" spans="1:7" ht="30">
      <c r="A73" s="142">
        <f t="shared" si="4"/>
        <v>7</v>
      </c>
      <c r="B73" s="73" t="s">
        <v>17</v>
      </c>
      <c r="C73" s="36" t="s">
        <v>63</v>
      </c>
      <c r="D73" s="4" t="s">
        <v>9</v>
      </c>
      <c r="E73" s="177"/>
      <c r="F73" s="9">
        <v>21.207412111111108</v>
      </c>
      <c r="G73" s="61">
        <f t="shared" si="3"/>
        <v>0</v>
      </c>
    </row>
    <row r="74" spans="1:7" ht="30">
      <c r="A74" s="142">
        <f t="shared" si="4"/>
        <v>8</v>
      </c>
      <c r="B74" s="73" t="s">
        <v>17</v>
      </c>
      <c r="C74" s="36" t="s">
        <v>64</v>
      </c>
      <c r="D74" s="4" t="s">
        <v>9</v>
      </c>
      <c r="E74" s="177"/>
      <c r="F74" s="9">
        <v>292.9292678888889</v>
      </c>
      <c r="G74" s="61">
        <f t="shared" si="3"/>
        <v>0</v>
      </c>
    </row>
    <row r="75" spans="1:7" ht="15">
      <c r="A75" s="142">
        <f t="shared" si="4"/>
        <v>9</v>
      </c>
      <c r="B75" s="72" t="s">
        <v>58</v>
      </c>
      <c r="C75" s="36" t="s">
        <v>59</v>
      </c>
      <c r="D75" s="4" t="s">
        <v>7</v>
      </c>
      <c r="E75" s="177"/>
      <c r="F75" s="9">
        <v>996.94</v>
      </c>
      <c r="G75" s="61">
        <f t="shared" si="3"/>
        <v>0</v>
      </c>
    </row>
    <row r="76" spans="1:7" ht="15">
      <c r="A76" s="142">
        <f t="shared" si="4"/>
        <v>10</v>
      </c>
      <c r="B76" s="72" t="s">
        <v>126</v>
      </c>
      <c r="C76" s="3" t="s">
        <v>69</v>
      </c>
      <c r="D76" s="4" t="s">
        <v>8</v>
      </c>
      <c r="E76" s="177"/>
      <c r="F76" s="9">
        <v>1</v>
      </c>
      <c r="G76" s="61">
        <f t="shared" si="3"/>
        <v>0</v>
      </c>
    </row>
    <row r="77" spans="1:7" ht="15">
      <c r="A77" s="142">
        <f t="shared" si="4"/>
        <v>11</v>
      </c>
      <c r="B77" s="72" t="s">
        <v>131</v>
      </c>
      <c r="C77" s="3" t="s">
        <v>130</v>
      </c>
      <c r="D77" s="4" t="s">
        <v>8</v>
      </c>
      <c r="E77" s="177"/>
      <c r="F77" s="9">
        <v>2</v>
      </c>
      <c r="G77" s="61">
        <f t="shared" si="3"/>
        <v>0</v>
      </c>
    </row>
    <row r="78" spans="1:7" ht="15">
      <c r="A78" s="142">
        <f t="shared" si="4"/>
        <v>12</v>
      </c>
      <c r="B78" s="72" t="s">
        <v>127</v>
      </c>
      <c r="C78" s="3" t="s">
        <v>68</v>
      </c>
      <c r="D78" s="4" t="s">
        <v>8</v>
      </c>
      <c r="E78" s="177"/>
      <c r="F78" s="9">
        <v>1</v>
      </c>
      <c r="G78" s="61">
        <f t="shared" si="3"/>
        <v>0</v>
      </c>
    </row>
    <row r="79" spans="1:7" ht="15">
      <c r="A79" s="142">
        <f t="shared" si="4"/>
        <v>13</v>
      </c>
      <c r="B79" s="72" t="s">
        <v>128</v>
      </c>
      <c r="C79" s="3" t="s">
        <v>129</v>
      </c>
      <c r="D79" s="4" t="s">
        <v>8</v>
      </c>
      <c r="E79" s="177"/>
      <c r="F79" s="9">
        <v>1</v>
      </c>
      <c r="G79" s="61">
        <f t="shared" si="3"/>
        <v>0</v>
      </c>
    </row>
    <row r="80" spans="1:7" ht="15">
      <c r="A80" s="142">
        <f t="shared" si="4"/>
        <v>14</v>
      </c>
      <c r="B80" s="72" t="s">
        <v>132</v>
      </c>
      <c r="C80" s="3" t="s">
        <v>135</v>
      </c>
      <c r="D80" s="4" t="s">
        <v>8</v>
      </c>
      <c r="E80" s="177"/>
      <c r="F80" s="9">
        <v>10</v>
      </c>
      <c r="G80" s="61">
        <f t="shared" si="3"/>
        <v>0</v>
      </c>
    </row>
    <row r="81" spans="1:7" ht="15">
      <c r="A81" s="142">
        <f t="shared" si="4"/>
        <v>15</v>
      </c>
      <c r="B81" s="72" t="s">
        <v>133</v>
      </c>
      <c r="C81" s="3" t="s">
        <v>134</v>
      </c>
      <c r="D81" s="4" t="s">
        <v>8</v>
      </c>
      <c r="E81" s="177"/>
      <c r="F81" s="9">
        <v>1</v>
      </c>
      <c r="G81" s="61">
        <f t="shared" si="3"/>
        <v>0</v>
      </c>
    </row>
    <row r="82" spans="1:7" ht="15">
      <c r="A82" s="142">
        <f t="shared" si="4"/>
        <v>16</v>
      </c>
      <c r="B82" s="74" t="s">
        <v>117</v>
      </c>
      <c r="C82" s="3" t="s">
        <v>49</v>
      </c>
      <c r="D82" s="4" t="s">
        <v>8</v>
      </c>
      <c r="E82" s="177"/>
      <c r="F82" s="9">
        <v>7</v>
      </c>
      <c r="G82" s="61">
        <f t="shared" si="3"/>
        <v>0</v>
      </c>
    </row>
    <row r="83" spans="1:7" ht="15">
      <c r="A83" s="142">
        <f t="shared" si="4"/>
        <v>17</v>
      </c>
      <c r="B83" s="72" t="s">
        <v>23</v>
      </c>
      <c r="C83" s="3" t="s">
        <v>44</v>
      </c>
      <c r="D83" s="4" t="s">
        <v>8</v>
      </c>
      <c r="E83" s="177"/>
      <c r="F83" s="9">
        <v>17</v>
      </c>
      <c r="G83" s="61">
        <f t="shared" si="3"/>
        <v>0</v>
      </c>
    </row>
    <row r="84" spans="1:7" ht="15">
      <c r="A84" s="142">
        <f t="shared" si="4"/>
        <v>18</v>
      </c>
      <c r="B84" s="72" t="s">
        <v>45</v>
      </c>
      <c r="C84" s="3" t="s">
        <v>46</v>
      </c>
      <c r="D84" s="4" t="s">
        <v>8</v>
      </c>
      <c r="E84" s="177"/>
      <c r="F84" s="9">
        <v>14</v>
      </c>
      <c r="G84" s="61">
        <f t="shared" si="3"/>
        <v>0</v>
      </c>
    </row>
    <row r="85" spans="1:7" ht="15">
      <c r="A85" s="142">
        <f t="shared" si="4"/>
        <v>19</v>
      </c>
      <c r="B85" s="72" t="s">
        <v>125</v>
      </c>
      <c r="C85" s="52" t="s">
        <v>118</v>
      </c>
      <c r="D85" s="50" t="s">
        <v>8</v>
      </c>
      <c r="E85" s="178"/>
      <c r="F85" s="9">
        <v>14</v>
      </c>
      <c r="G85" s="61">
        <f t="shared" si="3"/>
        <v>0</v>
      </c>
    </row>
    <row r="86" spans="1:7" ht="15">
      <c r="A86" s="142">
        <f t="shared" si="4"/>
        <v>20</v>
      </c>
      <c r="B86" s="72" t="s">
        <v>60</v>
      </c>
      <c r="C86" s="3" t="s">
        <v>61</v>
      </c>
      <c r="D86" s="4" t="s">
        <v>6</v>
      </c>
      <c r="E86" s="177"/>
      <c r="F86" s="9">
        <v>218</v>
      </c>
      <c r="G86" s="61">
        <f t="shared" si="3"/>
        <v>0</v>
      </c>
    </row>
    <row r="87" spans="1:7" ht="15">
      <c r="A87" s="142">
        <f t="shared" si="4"/>
        <v>21</v>
      </c>
      <c r="B87" s="74" t="s">
        <v>104</v>
      </c>
      <c r="C87" s="51" t="s">
        <v>105</v>
      </c>
      <c r="D87" s="4" t="s">
        <v>6</v>
      </c>
      <c r="E87" s="178"/>
      <c r="F87" s="4">
        <v>61</v>
      </c>
      <c r="G87" s="61">
        <f t="shared" si="3"/>
        <v>0</v>
      </c>
    </row>
    <row r="88" spans="1:7" ht="15">
      <c r="A88" s="142">
        <f t="shared" si="4"/>
        <v>22</v>
      </c>
      <c r="B88" s="74" t="s">
        <v>106</v>
      </c>
      <c r="C88" s="51" t="s">
        <v>107</v>
      </c>
      <c r="D88" s="4" t="s">
        <v>6</v>
      </c>
      <c r="E88" s="178"/>
      <c r="F88" s="4">
        <v>330</v>
      </c>
      <c r="G88" s="61">
        <f t="shared" si="3"/>
        <v>0</v>
      </c>
    </row>
    <row r="89" spans="1:7" ht="15">
      <c r="A89" s="142">
        <f t="shared" si="4"/>
        <v>23</v>
      </c>
      <c r="B89" s="75" t="s">
        <v>48</v>
      </c>
      <c r="C89" s="3" t="s">
        <v>115</v>
      </c>
      <c r="D89" s="4" t="s">
        <v>6</v>
      </c>
      <c r="E89" s="178"/>
      <c r="F89" s="4">
        <v>69</v>
      </c>
      <c r="G89" s="61">
        <f t="shared" si="3"/>
        <v>0</v>
      </c>
    </row>
    <row r="90" spans="1:7" ht="15">
      <c r="A90" s="142">
        <f t="shared" si="4"/>
        <v>24</v>
      </c>
      <c r="B90" s="75" t="s">
        <v>48</v>
      </c>
      <c r="C90" s="3" t="s">
        <v>52</v>
      </c>
      <c r="D90" s="4" t="s">
        <v>6</v>
      </c>
      <c r="E90" s="177"/>
      <c r="F90" s="9">
        <v>397</v>
      </c>
      <c r="G90" s="61">
        <f t="shared" si="3"/>
        <v>0</v>
      </c>
    </row>
    <row r="91" spans="1:7" ht="15">
      <c r="A91" s="142">
        <f t="shared" si="4"/>
        <v>25</v>
      </c>
      <c r="B91" s="75" t="s">
        <v>67</v>
      </c>
      <c r="C91" s="3" t="s">
        <v>66</v>
      </c>
      <c r="D91" s="4" t="s">
        <v>6</v>
      </c>
      <c r="E91" s="177"/>
      <c r="F91" s="9">
        <v>45</v>
      </c>
      <c r="G91" s="61">
        <f t="shared" si="3"/>
        <v>0</v>
      </c>
    </row>
    <row r="92" spans="1:7" ht="15">
      <c r="A92" s="142">
        <f t="shared" si="4"/>
        <v>26</v>
      </c>
      <c r="B92" s="72" t="s">
        <v>25</v>
      </c>
      <c r="C92" s="3" t="s">
        <v>24</v>
      </c>
      <c r="D92" s="4" t="s">
        <v>7</v>
      </c>
      <c r="E92" s="177"/>
      <c r="F92" s="9">
        <v>4575.400799999999</v>
      </c>
      <c r="G92" s="61">
        <f t="shared" si="3"/>
        <v>0</v>
      </c>
    </row>
    <row r="93" spans="1:7" ht="15">
      <c r="A93" s="142">
        <f t="shared" si="4"/>
        <v>27</v>
      </c>
      <c r="B93" s="72" t="s">
        <v>154</v>
      </c>
      <c r="C93" s="3" t="s">
        <v>155</v>
      </c>
      <c r="D93" s="4" t="s">
        <v>113</v>
      </c>
      <c r="E93" s="177"/>
      <c r="F93" s="9">
        <v>12</v>
      </c>
      <c r="G93" s="61">
        <f t="shared" si="3"/>
        <v>0</v>
      </c>
    </row>
    <row r="94" spans="1:7" ht="15">
      <c r="A94" s="142">
        <f t="shared" si="4"/>
        <v>28</v>
      </c>
      <c r="B94" s="74" t="s">
        <v>121</v>
      </c>
      <c r="C94" s="52" t="s">
        <v>122</v>
      </c>
      <c r="D94" s="50" t="s">
        <v>7</v>
      </c>
      <c r="E94" s="178"/>
      <c r="F94" s="9">
        <v>3664</v>
      </c>
      <c r="G94" s="61">
        <f t="shared" si="3"/>
        <v>0</v>
      </c>
    </row>
    <row r="95" spans="1:7" ht="15.75">
      <c r="A95" s="142">
        <f t="shared" si="4"/>
        <v>29</v>
      </c>
      <c r="B95" s="100" t="s">
        <v>119</v>
      </c>
      <c r="C95" s="101" t="s">
        <v>190</v>
      </c>
      <c r="D95" s="102" t="s">
        <v>4</v>
      </c>
      <c r="E95" s="207">
        <f>G46</f>
        <v>0</v>
      </c>
      <c r="F95" s="104">
        <v>1</v>
      </c>
      <c r="G95" s="105">
        <f>F95*E95</f>
        <v>0</v>
      </c>
    </row>
    <row r="96" spans="1:7" ht="15.75">
      <c r="A96" s="142">
        <f t="shared" si="4"/>
        <v>30</v>
      </c>
      <c r="B96" s="106" t="s">
        <v>19</v>
      </c>
      <c r="C96" s="107" t="s">
        <v>191</v>
      </c>
      <c r="D96" s="102" t="s">
        <v>4</v>
      </c>
      <c r="E96" s="207">
        <f>G64</f>
        <v>0</v>
      </c>
      <c r="F96" s="104">
        <v>1</v>
      </c>
      <c r="G96" s="105">
        <f>F96*E96</f>
        <v>0</v>
      </c>
    </row>
    <row r="97" spans="1:7" ht="15">
      <c r="A97" s="142">
        <f t="shared" si="4"/>
        <v>31</v>
      </c>
      <c r="B97" s="72" t="s">
        <v>53</v>
      </c>
      <c r="C97" s="3" t="s">
        <v>54</v>
      </c>
      <c r="D97" s="4" t="s">
        <v>8</v>
      </c>
      <c r="E97" s="177"/>
      <c r="F97" s="9">
        <v>3</v>
      </c>
      <c r="G97" s="61">
        <f>F97*E97</f>
        <v>0</v>
      </c>
    </row>
    <row r="98" spans="1:7" ht="15">
      <c r="A98" s="142">
        <f t="shared" si="4"/>
        <v>32</v>
      </c>
      <c r="B98" s="72"/>
      <c r="C98" s="3" t="s">
        <v>136</v>
      </c>
      <c r="D98" s="4" t="s">
        <v>4</v>
      </c>
      <c r="E98" s="177"/>
      <c r="F98" s="9">
        <v>1</v>
      </c>
      <c r="G98" s="61">
        <f t="shared" si="3"/>
        <v>0</v>
      </c>
    </row>
    <row r="99" spans="1:7" ht="15.75">
      <c r="A99" s="142">
        <f t="shared" si="4"/>
        <v>33</v>
      </c>
      <c r="B99" s="72"/>
      <c r="C99" s="107" t="s">
        <v>192</v>
      </c>
      <c r="D99" s="102" t="s">
        <v>4</v>
      </c>
      <c r="E99" s="207">
        <f>G22</f>
        <v>0</v>
      </c>
      <c r="F99" s="104">
        <v>1</v>
      </c>
      <c r="G99" s="105">
        <f>F99*E99</f>
        <v>0</v>
      </c>
    </row>
    <row r="100" spans="1:7" ht="15.75">
      <c r="A100" s="142">
        <f t="shared" si="4"/>
        <v>34</v>
      </c>
      <c r="B100" s="72"/>
      <c r="C100" s="107" t="s">
        <v>193</v>
      </c>
      <c r="D100" s="102" t="s">
        <v>4</v>
      </c>
      <c r="E100" s="207">
        <f>G41</f>
        <v>0</v>
      </c>
      <c r="F100" s="104">
        <v>1</v>
      </c>
      <c r="G100" s="105">
        <f>F100*E100</f>
        <v>0</v>
      </c>
    </row>
    <row r="101" spans="1:7" ht="15.75" thickBot="1">
      <c r="A101" s="142">
        <f t="shared" si="4"/>
        <v>35</v>
      </c>
      <c r="B101" s="72"/>
      <c r="C101" s="3" t="s">
        <v>170</v>
      </c>
      <c r="D101" s="4" t="s">
        <v>4</v>
      </c>
      <c r="E101" s="59">
        <v>16100</v>
      </c>
      <c r="F101" s="9">
        <v>1</v>
      </c>
      <c r="G101" s="61">
        <f>F101*E101</f>
        <v>16100</v>
      </c>
    </row>
    <row r="102" spans="1:7" ht="17.25" thickBot="1">
      <c r="A102" s="182" t="s">
        <v>180</v>
      </c>
      <c r="B102" s="183"/>
      <c r="C102" s="183"/>
      <c r="D102" s="183"/>
      <c r="E102" s="183"/>
      <c r="F102" s="183"/>
      <c r="G102" s="129">
        <f>SUM(G67:G101)</f>
        <v>16100</v>
      </c>
    </row>
    <row r="103" spans="1:7" ht="17.25" thickBot="1">
      <c r="A103" s="185" t="s">
        <v>101</v>
      </c>
      <c r="B103" s="186"/>
      <c r="C103" s="186"/>
      <c r="D103" s="186"/>
      <c r="E103" s="186"/>
      <c r="F103" s="186"/>
      <c r="G103" s="187"/>
    </row>
    <row r="104" spans="1:7" ht="33.75" thickBot="1">
      <c r="A104" s="118" t="s">
        <v>153</v>
      </c>
      <c r="B104" s="10" t="s">
        <v>11</v>
      </c>
      <c r="C104" s="11" t="s">
        <v>0</v>
      </c>
      <c r="D104" s="11" t="s">
        <v>1</v>
      </c>
      <c r="E104" s="55" t="s">
        <v>2</v>
      </c>
      <c r="F104" s="11" t="s">
        <v>47</v>
      </c>
      <c r="G104" s="108" t="s">
        <v>10</v>
      </c>
    </row>
    <row r="105" spans="1:7" ht="15">
      <c r="A105" s="140">
        <v>1</v>
      </c>
      <c r="B105" s="120" t="s">
        <v>21</v>
      </c>
      <c r="C105" s="34" t="s">
        <v>13</v>
      </c>
      <c r="D105" s="35" t="s">
        <v>6</v>
      </c>
      <c r="E105" s="176"/>
      <c r="F105" s="49">
        <v>3602</v>
      </c>
      <c r="G105" s="122">
        <f>E105*F105</f>
        <v>0</v>
      </c>
    </row>
    <row r="106" spans="1:7" ht="15.75" thickBot="1">
      <c r="A106" s="141">
        <v>2</v>
      </c>
      <c r="B106" s="124" t="s">
        <v>18</v>
      </c>
      <c r="C106" s="6" t="s">
        <v>20</v>
      </c>
      <c r="D106" s="7" t="s">
        <v>7</v>
      </c>
      <c r="E106" s="179"/>
      <c r="F106" s="58">
        <v>2656.148</v>
      </c>
      <c r="G106" s="126">
        <f>E106*F106</f>
        <v>0</v>
      </c>
    </row>
    <row r="107" spans="1:7" ht="17.25" thickBot="1">
      <c r="A107" s="188" t="s">
        <v>181</v>
      </c>
      <c r="B107" s="189"/>
      <c r="C107" s="189"/>
      <c r="D107" s="189"/>
      <c r="E107" s="189"/>
      <c r="F107" s="189"/>
      <c r="G107" s="129">
        <f>SUM(G105:G106)</f>
        <v>0</v>
      </c>
    </row>
    <row r="108" spans="1:7" s="16" customFormat="1" ht="20.25" thickBot="1">
      <c r="A108" s="180" t="s">
        <v>194</v>
      </c>
      <c r="B108" s="181"/>
      <c r="C108" s="181"/>
      <c r="D108" s="181"/>
      <c r="E108" s="181"/>
      <c r="F108" s="181"/>
      <c r="G108" s="160">
        <f>G107+G102</f>
        <v>16100</v>
      </c>
    </row>
    <row r="65470" spans="1:13" s="18" customFormat="1" ht="16.5">
      <c r="A65470" s="28"/>
      <c r="B65470" s="24"/>
      <c r="D65470" s="19"/>
      <c r="E65470" s="19"/>
      <c r="F65470" s="19"/>
      <c r="G65470" s="20"/>
      <c r="H65470" s="1"/>
      <c r="I65470" s="1"/>
      <c r="J65470" s="1"/>
      <c r="K65470" s="1"/>
      <c r="L65470" s="1"/>
      <c r="M65470" s="1"/>
    </row>
  </sheetData>
  <sheetProtection password="DAAB" sheet="1" selectLockedCells="1"/>
  <mergeCells count="13">
    <mergeCell ref="A1:G1"/>
    <mergeCell ref="A2:G2"/>
    <mergeCell ref="A23:G23"/>
    <mergeCell ref="A22:F22"/>
    <mergeCell ref="A41:F41"/>
    <mergeCell ref="A42:G42"/>
    <mergeCell ref="A108:F108"/>
    <mergeCell ref="A64:F64"/>
    <mergeCell ref="A46:F46"/>
    <mergeCell ref="A65:G65"/>
    <mergeCell ref="A102:F102"/>
    <mergeCell ref="A103:G103"/>
    <mergeCell ref="A107:F107"/>
  </mergeCells>
  <printOptions horizontalCentered="1"/>
  <pageMargins left="0.5" right="0.25" top="0.8" bottom="0.5" header="0.4" footer="0.5"/>
  <pageSetup fitToHeight="0" fitToWidth="1" horizontalDpi="600" verticalDpi="600" orientation="landscape" scale="70" r:id="rId1"/>
  <headerFooter alignWithMargins="0">
    <oddHeader>&amp;L&amp;"Arial,Bold"&amp;11City of Miami &amp;C&amp;"Arial,Bold"&amp;11Project B-30624
Overtown Greenway Phase II&amp;R&amp;"Arial,Bold"&amp;11Bid Form</oddHeader>
    <oddFooter>&amp;RPage &amp;P of &amp;N</oddFooter>
  </headerFooter>
  <rowBreaks count="2" manualBreakCount="2">
    <brk id="41" max="6" man="1"/>
    <brk id="6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65515"/>
  <sheetViews>
    <sheetView showGridLines="0" showZeros="0" view="pageBreakPreview" zoomScale="85" zoomScaleNormal="85" zoomScaleSheetLayoutView="85" workbookViewId="0" topLeftCell="A1">
      <selection activeCell="G40" sqref="G40"/>
    </sheetView>
  </sheetViews>
  <sheetFormatPr defaultColWidth="9.140625" defaultRowHeight="12.75"/>
  <cols>
    <col min="1" max="1" width="6.7109375" style="1" bestFit="1" customWidth="1"/>
    <col min="2" max="2" width="16.57421875" style="17" bestFit="1" customWidth="1"/>
    <col min="3" max="3" width="88.7109375" style="18" bestFit="1" customWidth="1"/>
    <col min="4" max="4" width="9.421875" style="19" customWidth="1"/>
    <col min="5" max="5" width="20.00390625" style="19" customWidth="1"/>
    <col min="6" max="6" width="17.00390625" style="19" customWidth="1"/>
    <col min="7" max="7" width="29.7109375" style="20" customWidth="1"/>
    <col min="8" max="13" width="9.140625" style="1" customWidth="1"/>
    <col min="14" max="16384" width="9.140625" style="1" customWidth="1"/>
  </cols>
  <sheetData>
    <row r="1" spans="1:7" s="14" customFormat="1" ht="17.25" thickBot="1">
      <c r="A1" s="185" t="s">
        <v>108</v>
      </c>
      <c r="B1" s="186"/>
      <c r="C1" s="186"/>
      <c r="D1" s="186"/>
      <c r="E1" s="186"/>
      <c r="F1" s="186"/>
      <c r="G1" s="187"/>
    </row>
    <row r="2" spans="1:7" s="15" customFormat="1" ht="33.75" thickBot="1">
      <c r="A2" s="80" t="s">
        <v>153</v>
      </c>
      <c r="B2" s="82" t="s">
        <v>11</v>
      </c>
      <c r="C2" s="81" t="s">
        <v>0</v>
      </c>
      <c r="D2" s="81" t="s">
        <v>1</v>
      </c>
      <c r="E2" s="82" t="s">
        <v>2</v>
      </c>
      <c r="F2" s="81" t="s">
        <v>47</v>
      </c>
      <c r="G2" s="83" t="s">
        <v>10</v>
      </c>
    </row>
    <row r="3" spans="1:7" ht="15">
      <c r="A3" s="119">
        <v>1</v>
      </c>
      <c r="B3" s="130" t="s">
        <v>14</v>
      </c>
      <c r="C3" s="34" t="s">
        <v>3</v>
      </c>
      <c r="D3" s="35" t="s">
        <v>4</v>
      </c>
      <c r="E3" s="121"/>
      <c r="F3" s="49">
        <v>1</v>
      </c>
      <c r="G3" s="122">
        <f aca="true" t="shared" si="0" ref="G3:G34">F3*E3</f>
        <v>0</v>
      </c>
    </row>
    <row r="4" spans="1:7" ht="15">
      <c r="A4" s="37">
        <f>A3+1</f>
        <v>2</v>
      </c>
      <c r="B4" s="72" t="s">
        <v>15</v>
      </c>
      <c r="C4" s="3" t="s">
        <v>5</v>
      </c>
      <c r="D4" s="4" t="s">
        <v>4</v>
      </c>
      <c r="E4" s="59"/>
      <c r="F4" s="9">
        <v>1</v>
      </c>
      <c r="G4" s="61">
        <f t="shared" si="0"/>
        <v>0</v>
      </c>
    </row>
    <row r="5" spans="1:7" ht="15">
      <c r="A5" s="37">
        <f aca="true" t="shared" si="1" ref="A5:A37">A4+1</f>
        <v>3</v>
      </c>
      <c r="B5" s="72" t="s">
        <v>16</v>
      </c>
      <c r="C5" s="3" t="s">
        <v>12</v>
      </c>
      <c r="D5" s="4" t="s">
        <v>4</v>
      </c>
      <c r="E5" s="59"/>
      <c r="F5" s="9">
        <v>1</v>
      </c>
      <c r="G5" s="61">
        <f t="shared" si="0"/>
        <v>0</v>
      </c>
    </row>
    <row r="6" spans="1:7" ht="15">
      <c r="A6" s="37">
        <f t="shared" si="1"/>
        <v>4</v>
      </c>
      <c r="B6" s="72" t="s">
        <v>62</v>
      </c>
      <c r="C6" s="3" t="s">
        <v>116</v>
      </c>
      <c r="D6" s="4" t="s">
        <v>7</v>
      </c>
      <c r="E6" s="59"/>
      <c r="F6" s="9">
        <v>1445.75</v>
      </c>
      <c r="G6" s="61">
        <f t="shared" si="0"/>
        <v>0</v>
      </c>
    </row>
    <row r="7" spans="1:7" ht="15">
      <c r="A7" s="37">
        <f t="shared" si="1"/>
        <v>5</v>
      </c>
      <c r="B7" s="72" t="s">
        <v>22</v>
      </c>
      <c r="C7" s="36" t="s">
        <v>100</v>
      </c>
      <c r="D7" s="4" t="s">
        <v>7</v>
      </c>
      <c r="E7" s="59"/>
      <c r="F7" s="9">
        <v>2603.771</v>
      </c>
      <c r="G7" s="61">
        <f t="shared" si="0"/>
        <v>0</v>
      </c>
    </row>
    <row r="8" spans="1:7" ht="15">
      <c r="A8" s="37">
        <f t="shared" si="1"/>
        <v>6</v>
      </c>
      <c r="B8" s="72" t="s">
        <v>51</v>
      </c>
      <c r="C8" s="3" t="s">
        <v>65</v>
      </c>
      <c r="D8" s="4" t="s">
        <v>7</v>
      </c>
      <c r="E8" s="59"/>
      <c r="F8" s="9">
        <v>385.5893111111111</v>
      </c>
      <c r="G8" s="61">
        <f t="shared" si="0"/>
        <v>0</v>
      </c>
    </row>
    <row r="9" spans="1:7" ht="30">
      <c r="A9" s="37">
        <f t="shared" si="1"/>
        <v>7</v>
      </c>
      <c r="B9" s="73" t="s">
        <v>17</v>
      </c>
      <c r="C9" s="36" t="s">
        <v>63</v>
      </c>
      <c r="D9" s="4" t="s">
        <v>9</v>
      </c>
      <c r="E9" s="59"/>
      <c r="F9" s="9">
        <v>21.207412111111108</v>
      </c>
      <c r="G9" s="61">
        <f t="shared" si="0"/>
        <v>0</v>
      </c>
    </row>
    <row r="10" spans="1:7" ht="30">
      <c r="A10" s="37">
        <f t="shared" si="1"/>
        <v>8</v>
      </c>
      <c r="B10" s="73" t="s">
        <v>17</v>
      </c>
      <c r="C10" s="36" t="s">
        <v>64</v>
      </c>
      <c r="D10" s="4" t="s">
        <v>9</v>
      </c>
      <c r="E10" s="59"/>
      <c r="F10" s="9">
        <v>292.9292678888889</v>
      </c>
      <c r="G10" s="61">
        <f t="shared" si="0"/>
        <v>0</v>
      </c>
    </row>
    <row r="11" spans="1:7" ht="15">
      <c r="A11" s="37">
        <f t="shared" si="1"/>
        <v>9</v>
      </c>
      <c r="B11" s="72" t="s">
        <v>58</v>
      </c>
      <c r="C11" s="36" t="s">
        <v>59</v>
      </c>
      <c r="D11" s="4" t="s">
        <v>7</v>
      </c>
      <c r="E11" s="59"/>
      <c r="F11" s="9">
        <v>996.94</v>
      </c>
      <c r="G11" s="61">
        <f t="shared" si="0"/>
        <v>0</v>
      </c>
    </row>
    <row r="12" spans="1:7" ht="15">
      <c r="A12" s="37">
        <f t="shared" si="1"/>
        <v>10</v>
      </c>
      <c r="B12" s="72" t="s">
        <v>126</v>
      </c>
      <c r="C12" s="3" t="s">
        <v>69</v>
      </c>
      <c r="D12" s="4" t="s">
        <v>8</v>
      </c>
      <c r="E12" s="59"/>
      <c r="F12" s="9">
        <v>1</v>
      </c>
      <c r="G12" s="61">
        <f aca="true" t="shared" si="2" ref="G12:G17">F12*E12</f>
        <v>0</v>
      </c>
    </row>
    <row r="13" spans="1:7" ht="15">
      <c r="A13" s="37">
        <f t="shared" si="1"/>
        <v>11</v>
      </c>
      <c r="B13" s="72" t="s">
        <v>131</v>
      </c>
      <c r="C13" s="3" t="s">
        <v>130</v>
      </c>
      <c r="D13" s="4" t="s">
        <v>8</v>
      </c>
      <c r="E13" s="59"/>
      <c r="F13" s="9">
        <v>2</v>
      </c>
      <c r="G13" s="61">
        <f t="shared" si="2"/>
        <v>0</v>
      </c>
    </row>
    <row r="14" spans="1:7" ht="15">
      <c r="A14" s="37">
        <f t="shared" si="1"/>
        <v>12</v>
      </c>
      <c r="B14" s="72" t="s">
        <v>127</v>
      </c>
      <c r="C14" s="3" t="s">
        <v>68</v>
      </c>
      <c r="D14" s="4" t="s">
        <v>8</v>
      </c>
      <c r="E14" s="59"/>
      <c r="F14" s="9">
        <v>1</v>
      </c>
      <c r="G14" s="61">
        <f t="shared" si="2"/>
        <v>0</v>
      </c>
    </row>
    <row r="15" spans="1:7" ht="15">
      <c r="A15" s="37">
        <f t="shared" si="1"/>
        <v>13</v>
      </c>
      <c r="B15" s="72" t="s">
        <v>128</v>
      </c>
      <c r="C15" s="3" t="s">
        <v>129</v>
      </c>
      <c r="D15" s="4" t="s">
        <v>8</v>
      </c>
      <c r="E15" s="59"/>
      <c r="F15" s="9">
        <v>1</v>
      </c>
      <c r="G15" s="61">
        <f t="shared" si="2"/>
        <v>0</v>
      </c>
    </row>
    <row r="16" spans="1:7" ht="15">
      <c r="A16" s="37">
        <f t="shared" si="1"/>
        <v>14</v>
      </c>
      <c r="B16" s="72" t="s">
        <v>132</v>
      </c>
      <c r="C16" s="3" t="s">
        <v>135</v>
      </c>
      <c r="D16" s="4" t="s">
        <v>8</v>
      </c>
      <c r="E16" s="59"/>
      <c r="F16" s="9">
        <v>10</v>
      </c>
      <c r="G16" s="61">
        <f t="shared" si="2"/>
        <v>0</v>
      </c>
    </row>
    <row r="17" spans="1:7" ht="15">
      <c r="A17" s="37">
        <f t="shared" si="1"/>
        <v>15</v>
      </c>
      <c r="B17" s="72" t="s">
        <v>133</v>
      </c>
      <c r="C17" s="3" t="s">
        <v>134</v>
      </c>
      <c r="D17" s="4" t="s">
        <v>8</v>
      </c>
      <c r="E17" s="59"/>
      <c r="F17" s="9">
        <v>1</v>
      </c>
      <c r="G17" s="61">
        <f t="shared" si="2"/>
        <v>0</v>
      </c>
    </row>
    <row r="18" spans="1:7" ht="15">
      <c r="A18" s="37">
        <f t="shared" si="1"/>
        <v>16</v>
      </c>
      <c r="B18" s="74" t="s">
        <v>117</v>
      </c>
      <c r="C18" s="3" t="s">
        <v>49</v>
      </c>
      <c r="D18" s="4" t="s">
        <v>8</v>
      </c>
      <c r="E18" s="59"/>
      <c r="F18" s="9">
        <v>7</v>
      </c>
      <c r="G18" s="61">
        <f t="shared" si="0"/>
        <v>0</v>
      </c>
    </row>
    <row r="19" spans="1:7" ht="15">
      <c r="A19" s="37">
        <f t="shared" si="1"/>
        <v>17</v>
      </c>
      <c r="B19" s="72" t="s">
        <v>23</v>
      </c>
      <c r="C19" s="3" t="s">
        <v>44</v>
      </c>
      <c r="D19" s="4" t="s">
        <v>8</v>
      </c>
      <c r="E19" s="59"/>
      <c r="F19" s="9">
        <v>17</v>
      </c>
      <c r="G19" s="61">
        <f t="shared" si="0"/>
        <v>0</v>
      </c>
    </row>
    <row r="20" spans="1:7" ht="15">
      <c r="A20" s="37">
        <f t="shared" si="1"/>
        <v>18</v>
      </c>
      <c r="B20" s="72" t="s">
        <v>45</v>
      </c>
      <c r="C20" s="3" t="s">
        <v>46</v>
      </c>
      <c r="D20" s="4" t="s">
        <v>8</v>
      </c>
      <c r="E20" s="59"/>
      <c r="F20" s="9">
        <v>14</v>
      </c>
      <c r="G20" s="61">
        <f t="shared" si="0"/>
        <v>0</v>
      </c>
    </row>
    <row r="21" spans="1:7" ht="15">
      <c r="A21" s="37">
        <f t="shared" si="1"/>
        <v>19</v>
      </c>
      <c r="B21" s="72" t="s">
        <v>125</v>
      </c>
      <c r="C21" s="52" t="s">
        <v>118</v>
      </c>
      <c r="D21" s="50" t="s">
        <v>8</v>
      </c>
      <c r="E21" s="60"/>
      <c r="F21" s="9">
        <v>14</v>
      </c>
      <c r="G21" s="61">
        <f t="shared" si="0"/>
        <v>0</v>
      </c>
    </row>
    <row r="22" spans="1:7" ht="15">
      <c r="A22" s="37">
        <f t="shared" si="1"/>
        <v>20</v>
      </c>
      <c r="B22" s="72" t="s">
        <v>60</v>
      </c>
      <c r="C22" s="3" t="s">
        <v>61</v>
      </c>
      <c r="D22" s="4" t="s">
        <v>6</v>
      </c>
      <c r="E22" s="59"/>
      <c r="F22" s="9">
        <v>218</v>
      </c>
      <c r="G22" s="61">
        <f t="shared" si="0"/>
        <v>0</v>
      </c>
    </row>
    <row r="23" spans="1:7" ht="15">
      <c r="A23" s="37">
        <f t="shared" si="1"/>
        <v>21</v>
      </c>
      <c r="B23" s="74" t="s">
        <v>104</v>
      </c>
      <c r="C23" s="51" t="s">
        <v>105</v>
      </c>
      <c r="D23" s="4" t="s">
        <v>6</v>
      </c>
      <c r="E23" s="60"/>
      <c r="F23" s="4">
        <v>61</v>
      </c>
      <c r="G23" s="61">
        <f t="shared" si="0"/>
        <v>0</v>
      </c>
    </row>
    <row r="24" spans="1:7" ht="15">
      <c r="A24" s="37">
        <f t="shared" si="1"/>
        <v>22</v>
      </c>
      <c r="B24" s="74" t="s">
        <v>106</v>
      </c>
      <c r="C24" s="51" t="s">
        <v>107</v>
      </c>
      <c r="D24" s="4" t="s">
        <v>6</v>
      </c>
      <c r="E24" s="60"/>
      <c r="F24" s="4">
        <v>330</v>
      </c>
      <c r="G24" s="61">
        <f t="shared" si="0"/>
        <v>0</v>
      </c>
    </row>
    <row r="25" spans="1:7" ht="15">
      <c r="A25" s="37">
        <f t="shared" si="1"/>
        <v>23</v>
      </c>
      <c r="B25" s="75" t="s">
        <v>48</v>
      </c>
      <c r="C25" s="3" t="s">
        <v>115</v>
      </c>
      <c r="D25" s="4" t="s">
        <v>6</v>
      </c>
      <c r="E25" s="60"/>
      <c r="F25" s="4">
        <v>69</v>
      </c>
      <c r="G25" s="61">
        <f t="shared" si="0"/>
        <v>0</v>
      </c>
    </row>
    <row r="26" spans="1:7" ht="15">
      <c r="A26" s="37">
        <f t="shared" si="1"/>
        <v>24</v>
      </c>
      <c r="B26" s="75" t="s">
        <v>48</v>
      </c>
      <c r="C26" s="3" t="s">
        <v>52</v>
      </c>
      <c r="D26" s="4" t="s">
        <v>6</v>
      </c>
      <c r="E26" s="59"/>
      <c r="F26" s="9">
        <v>397</v>
      </c>
      <c r="G26" s="61">
        <f t="shared" si="0"/>
        <v>0</v>
      </c>
    </row>
    <row r="27" spans="1:7" ht="15">
      <c r="A27" s="37">
        <f t="shared" si="1"/>
        <v>25</v>
      </c>
      <c r="B27" s="75" t="s">
        <v>67</v>
      </c>
      <c r="C27" s="3" t="s">
        <v>66</v>
      </c>
      <c r="D27" s="4" t="s">
        <v>6</v>
      </c>
      <c r="E27" s="59"/>
      <c r="F27" s="9">
        <v>45</v>
      </c>
      <c r="G27" s="61">
        <f t="shared" si="0"/>
        <v>0</v>
      </c>
    </row>
    <row r="28" spans="1:7" ht="15">
      <c r="A28" s="37">
        <f t="shared" si="1"/>
        <v>26</v>
      </c>
      <c r="B28" s="72" t="s">
        <v>25</v>
      </c>
      <c r="C28" s="3" t="s">
        <v>24</v>
      </c>
      <c r="D28" s="4" t="s">
        <v>7</v>
      </c>
      <c r="E28" s="59"/>
      <c r="F28" s="9">
        <v>4575.400799999999</v>
      </c>
      <c r="G28" s="61">
        <f t="shared" si="0"/>
        <v>0</v>
      </c>
    </row>
    <row r="29" spans="1:7" ht="15">
      <c r="A29" s="37">
        <f t="shared" si="1"/>
        <v>27</v>
      </c>
      <c r="B29" s="72" t="s">
        <v>154</v>
      </c>
      <c r="C29" s="3" t="s">
        <v>155</v>
      </c>
      <c r="D29" s="4" t="s">
        <v>113</v>
      </c>
      <c r="E29" s="59"/>
      <c r="F29" s="9">
        <v>12</v>
      </c>
      <c r="G29" s="61">
        <f t="shared" si="0"/>
        <v>0</v>
      </c>
    </row>
    <row r="30" spans="1:7" ht="15">
      <c r="A30" s="37">
        <f t="shared" si="1"/>
        <v>28</v>
      </c>
      <c r="B30" s="74" t="s">
        <v>121</v>
      </c>
      <c r="C30" s="52" t="s">
        <v>122</v>
      </c>
      <c r="D30" s="50" t="s">
        <v>7</v>
      </c>
      <c r="E30" s="60"/>
      <c r="F30" s="9">
        <v>3664</v>
      </c>
      <c r="G30" s="61">
        <f t="shared" si="0"/>
        <v>0</v>
      </c>
    </row>
    <row r="31" spans="1:7" ht="15.75">
      <c r="A31" s="37">
        <f t="shared" si="1"/>
        <v>29</v>
      </c>
      <c r="B31" s="100" t="s">
        <v>119</v>
      </c>
      <c r="C31" s="101" t="s">
        <v>186</v>
      </c>
      <c r="D31" s="102" t="s">
        <v>4</v>
      </c>
      <c r="E31" s="103">
        <f>G95</f>
        <v>0</v>
      </c>
      <c r="F31" s="104">
        <v>1</v>
      </c>
      <c r="G31" s="105">
        <f>F31*E31</f>
        <v>0</v>
      </c>
    </row>
    <row r="32" spans="1:7" ht="15.75">
      <c r="A32" s="37">
        <f t="shared" si="1"/>
        <v>30</v>
      </c>
      <c r="B32" s="106" t="s">
        <v>19</v>
      </c>
      <c r="C32" s="107" t="s">
        <v>187</v>
      </c>
      <c r="D32" s="102" t="s">
        <v>4</v>
      </c>
      <c r="E32" s="103">
        <f>G113</f>
        <v>0</v>
      </c>
      <c r="F32" s="104">
        <v>1</v>
      </c>
      <c r="G32" s="105">
        <f>F32*E32</f>
        <v>0</v>
      </c>
    </row>
    <row r="33" spans="1:7" ht="15">
      <c r="A33" s="37">
        <f t="shared" si="1"/>
        <v>31</v>
      </c>
      <c r="B33" s="72" t="s">
        <v>53</v>
      </c>
      <c r="C33" s="3" t="s">
        <v>54</v>
      </c>
      <c r="D33" s="4" t="s">
        <v>8</v>
      </c>
      <c r="E33" s="59"/>
      <c r="F33" s="9">
        <v>3</v>
      </c>
      <c r="G33" s="61">
        <f>F33*E33</f>
        <v>0</v>
      </c>
    </row>
    <row r="34" spans="1:7" ht="15">
      <c r="A34" s="37">
        <f t="shared" si="1"/>
        <v>32</v>
      </c>
      <c r="B34" s="72"/>
      <c r="C34" s="3" t="s">
        <v>136</v>
      </c>
      <c r="D34" s="4" t="s">
        <v>4</v>
      </c>
      <c r="E34" s="59"/>
      <c r="F34" s="9">
        <v>1</v>
      </c>
      <c r="G34" s="61">
        <f t="shared" si="0"/>
        <v>0</v>
      </c>
    </row>
    <row r="35" spans="1:7" ht="15.75">
      <c r="A35" s="37">
        <f t="shared" si="1"/>
        <v>33</v>
      </c>
      <c r="B35" s="72"/>
      <c r="C35" s="107" t="s">
        <v>179</v>
      </c>
      <c r="D35" s="102" t="s">
        <v>4</v>
      </c>
      <c r="E35" s="103">
        <f>G69</f>
        <v>0</v>
      </c>
      <c r="F35" s="104">
        <v>1</v>
      </c>
      <c r="G35" s="105">
        <f>F35*E35</f>
        <v>0</v>
      </c>
    </row>
    <row r="36" spans="1:7" ht="15.75">
      <c r="A36" s="37">
        <f t="shared" si="1"/>
        <v>34</v>
      </c>
      <c r="B36" s="72"/>
      <c r="C36" s="107" t="s">
        <v>188</v>
      </c>
      <c r="D36" s="102" t="s">
        <v>4</v>
      </c>
      <c r="E36" s="103">
        <f>G89</f>
        <v>0</v>
      </c>
      <c r="F36" s="104">
        <v>1</v>
      </c>
      <c r="G36" s="105">
        <f>F36*E36</f>
        <v>0</v>
      </c>
    </row>
    <row r="37" spans="1:7" ht="15">
      <c r="A37" s="37">
        <f t="shared" si="1"/>
        <v>35</v>
      </c>
      <c r="B37" s="72"/>
      <c r="C37" s="3" t="s">
        <v>170</v>
      </c>
      <c r="D37" s="4" t="s">
        <v>4</v>
      </c>
      <c r="E37" s="59">
        <v>16100</v>
      </c>
      <c r="F37" s="9">
        <v>1</v>
      </c>
      <c r="G37" s="61">
        <f>F37*E37</f>
        <v>16100</v>
      </c>
    </row>
    <row r="38" spans="1:7" ht="15.75" thickBot="1">
      <c r="A38" s="127"/>
      <c r="B38" s="128"/>
      <c r="C38" s="113"/>
      <c r="D38" s="114" t="s">
        <v>4</v>
      </c>
      <c r="E38" s="115"/>
      <c r="F38" s="116">
        <v>1</v>
      </c>
      <c r="G38" s="117">
        <f>F38*E38</f>
        <v>0</v>
      </c>
    </row>
    <row r="39" spans="1:7" ht="17.25" thickBot="1">
      <c r="A39" s="193" t="s">
        <v>180</v>
      </c>
      <c r="B39" s="194"/>
      <c r="C39" s="194"/>
      <c r="D39" s="194"/>
      <c r="E39" s="194"/>
      <c r="F39" s="194"/>
      <c r="G39" s="129">
        <f>SUM(G3:G38)</f>
        <v>16100</v>
      </c>
    </row>
    <row r="40" spans="2:7" ht="15.75" thickBot="1">
      <c r="B40" s="26"/>
      <c r="C40" s="27"/>
      <c r="D40" s="28"/>
      <c r="E40" s="29"/>
      <c r="F40" s="31"/>
      <c r="G40" s="30"/>
    </row>
    <row r="41" spans="1:7" s="14" customFormat="1" ht="17.25" thickBot="1">
      <c r="A41" s="185" t="s">
        <v>101</v>
      </c>
      <c r="B41" s="186"/>
      <c r="C41" s="186"/>
      <c r="D41" s="186"/>
      <c r="E41" s="186"/>
      <c r="F41" s="186"/>
      <c r="G41" s="187"/>
    </row>
    <row r="42" spans="1:7" s="15" customFormat="1" ht="33.75" thickBot="1">
      <c r="A42" s="118" t="s">
        <v>153</v>
      </c>
      <c r="B42" s="10" t="s">
        <v>11</v>
      </c>
      <c r="C42" s="11" t="s">
        <v>0</v>
      </c>
      <c r="D42" s="11" t="s">
        <v>1</v>
      </c>
      <c r="E42" s="55" t="s">
        <v>2</v>
      </c>
      <c r="F42" s="11" t="s">
        <v>47</v>
      </c>
      <c r="G42" s="108" t="s">
        <v>10</v>
      </c>
    </row>
    <row r="43" spans="1:7" ht="15">
      <c r="A43" s="119">
        <v>1</v>
      </c>
      <c r="B43" s="120" t="s">
        <v>21</v>
      </c>
      <c r="C43" s="34" t="s">
        <v>13</v>
      </c>
      <c r="D43" s="35" t="s">
        <v>6</v>
      </c>
      <c r="E43" s="121"/>
      <c r="F43" s="49">
        <v>3602</v>
      </c>
      <c r="G43" s="122">
        <f>E43*F43</f>
        <v>0</v>
      </c>
    </row>
    <row r="44" spans="1:7" ht="15.75" thickBot="1">
      <c r="A44" s="123">
        <v>2</v>
      </c>
      <c r="B44" s="124" t="s">
        <v>18</v>
      </c>
      <c r="C44" s="6" t="s">
        <v>20</v>
      </c>
      <c r="D44" s="7" t="s">
        <v>7</v>
      </c>
      <c r="E44" s="125"/>
      <c r="F44" s="58">
        <v>2656.148</v>
      </c>
      <c r="G44" s="126">
        <f>E44*F44</f>
        <v>0</v>
      </c>
    </row>
    <row r="45" spans="1:7" ht="17.25" thickBot="1">
      <c r="A45" s="195" t="s">
        <v>181</v>
      </c>
      <c r="B45" s="196"/>
      <c r="C45" s="196"/>
      <c r="D45" s="196"/>
      <c r="E45" s="196"/>
      <c r="F45" s="196"/>
      <c r="G45" s="129">
        <f>SUM(G43:G44)</f>
        <v>0</v>
      </c>
    </row>
    <row r="46" spans="1:7" ht="17.25" thickBot="1">
      <c r="A46" s="85"/>
      <c r="B46" s="84"/>
      <c r="C46" s="84"/>
      <c r="D46" s="84"/>
      <c r="E46" s="84"/>
      <c r="F46" s="84"/>
      <c r="G46" s="86"/>
    </row>
    <row r="47" spans="1:7" s="16" customFormat="1" ht="30" customHeight="1" thickBot="1">
      <c r="A47" s="197" t="s">
        <v>178</v>
      </c>
      <c r="B47" s="198"/>
      <c r="C47" s="198"/>
      <c r="D47" s="198"/>
      <c r="E47" s="198"/>
      <c r="F47" s="198"/>
      <c r="G47" s="139">
        <f>G45+G39</f>
        <v>16100</v>
      </c>
    </row>
    <row r="48" ht="15.75" thickBot="1"/>
    <row r="49" spans="2:7" s="21" customFormat="1" ht="17.25" thickBot="1">
      <c r="B49" s="185" t="s">
        <v>109</v>
      </c>
      <c r="C49" s="186"/>
      <c r="D49" s="186"/>
      <c r="E49" s="186"/>
      <c r="F49" s="186"/>
      <c r="G49" s="187"/>
    </row>
    <row r="50" spans="2:7" s="21" customFormat="1" ht="33.75" thickBot="1">
      <c r="B50" s="80" t="s">
        <v>11</v>
      </c>
      <c r="C50" s="81" t="s">
        <v>0</v>
      </c>
      <c r="D50" s="81" t="s">
        <v>1</v>
      </c>
      <c r="E50" s="82" t="s">
        <v>2</v>
      </c>
      <c r="F50" s="81" t="s">
        <v>47</v>
      </c>
      <c r="G50" s="83" t="s">
        <v>10</v>
      </c>
    </row>
    <row r="51" spans="2:7" ht="15">
      <c r="B51" s="33" t="s">
        <v>29</v>
      </c>
      <c r="C51" s="34" t="s">
        <v>30</v>
      </c>
      <c r="D51" s="35" t="s">
        <v>8</v>
      </c>
      <c r="E51" s="48"/>
      <c r="F51" s="49">
        <v>16</v>
      </c>
      <c r="G51" s="56">
        <f aca="true" t="shared" si="3" ref="G51:G68">E51*F51</f>
        <v>0</v>
      </c>
    </row>
    <row r="52" spans="2:7" ht="15">
      <c r="B52" s="2" t="s">
        <v>26</v>
      </c>
      <c r="C52" s="3" t="s">
        <v>27</v>
      </c>
      <c r="D52" s="4" t="s">
        <v>6</v>
      </c>
      <c r="E52" s="8"/>
      <c r="F52" s="9">
        <v>2010</v>
      </c>
      <c r="G52" s="12">
        <f t="shared" si="3"/>
        <v>0</v>
      </c>
    </row>
    <row r="53" spans="2:7" ht="15">
      <c r="B53" s="2" t="s">
        <v>33</v>
      </c>
      <c r="C53" s="3" t="s">
        <v>34</v>
      </c>
      <c r="D53" s="4" t="s">
        <v>6</v>
      </c>
      <c r="E53" s="8"/>
      <c r="F53" s="9">
        <v>240</v>
      </c>
      <c r="G53" s="12">
        <f t="shared" si="3"/>
        <v>0</v>
      </c>
    </row>
    <row r="54" spans="2:7" ht="15">
      <c r="B54" s="2" t="s">
        <v>35</v>
      </c>
      <c r="C54" s="3" t="s">
        <v>36</v>
      </c>
      <c r="D54" s="4" t="s">
        <v>6</v>
      </c>
      <c r="E54" s="8"/>
      <c r="F54" s="9">
        <v>56</v>
      </c>
      <c r="G54" s="12">
        <f t="shared" si="3"/>
        <v>0</v>
      </c>
    </row>
    <row r="55" spans="2:7" ht="15">
      <c r="B55" s="2" t="s">
        <v>37</v>
      </c>
      <c r="C55" s="3" t="s">
        <v>38</v>
      </c>
      <c r="D55" s="4" t="s">
        <v>6</v>
      </c>
      <c r="E55" s="8"/>
      <c r="F55" s="9">
        <v>363</v>
      </c>
      <c r="G55" s="12">
        <f t="shared" si="3"/>
        <v>0</v>
      </c>
    </row>
    <row r="56" spans="2:7" ht="15">
      <c r="B56" s="2" t="s">
        <v>39</v>
      </c>
      <c r="C56" s="3" t="s">
        <v>40</v>
      </c>
      <c r="D56" s="4" t="s">
        <v>8</v>
      </c>
      <c r="E56" s="8"/>
      <c r="F56" s="9">
        <v>2</v>
      </c>
      <c r="G56" s="12">
        <f t="shared" si="3"/>
        <v>0</v>
      </c>
    </row>
    <row r="57" spans="2:7" ht="15">
      <c r="B57" s="2" t="s">
        <v>39</v>
      </c>
      <c r="C57" s="3" t="s">
        <v>41</v>
      </c>
      <c r="D57" s="4" t="s">
        <v>8</v>
      </c>
      <c r="E57" s="8"/>
      <c r="F57" s="9">
        <v>3</v>
      </c>
      <c r="G57" s="12">
        <f t="shared" si="3"/>
        <v>0</v>
      </c>
    </row>
    <row r="58" spans="2:7" ht="15">
      <c r="B58" s="2" t="s">
        <v>39</v>
      </c>
      <c r="C58" s="3" t="s">
        <v>57</v>
      </c>
      <c r="D58" s="4" t="s">
        <v>8</v>
      </c>
      <c r="E58" s="8"/>
      <c r="F58" s="9">
        <v>10</v>
      </c>
      <c r="G58" s="12">
        <f t="shared" si="3"/>
        <v>0</v>
      </c>
    </row>
    <row r="59" spans="2:7" ht="15">
      <c r="B59" s="2" t="s">
        <v>42</v>
      </c>
      <c r="C59" s="3" t="s">
        <v>56</v>
      </c>
      <c r="D59" s="4" t="s">
        <v>8</v>
      </c>
      <c r="E59" s="8"/>
      <c r="F59" s="9">
        <v>9</v>
      </c>
      <c r="G59" s="12">
        <f t="shared" si="3"/>
        <v>0</v>
      </c>
    </row>
    <row r="60" spans="2:7" ht="15">
      <c r="B60" s="2" t="s">
        <v>42</v>
      </c>
      <c r="C60" s="3" t="s">
        <v>124</v>
      </c>
      <c r="D60" s="4" t="s">
        <v>8</v>
      </c>
      <c r="E60" s="8"/>
      <c r="F60" s="9">
        <v>1</v>
      </c>
      <c r="G60" s="12">
        <f t="shared" si="3"/>
        <v>0</v>
      </c>
    </row>
    <row r="61" spans="2:7" ht="15">
      <c r="B61" s="2" t="s">
        <v>42</v>
      </c>
      <c r="C61" s="3" t="s">
        <v>43</v>
      </c>
      <c r="D61" s="4" t="s">
        <v>8</v>
      </c>
      <c r="E61" s="8"/>
      <c r="F61" s="9">
        <v>2</v>
      </c>
      <c r="G61" s="12">
        <f t="shared" si="3"/>
        <v>0</v>
      </c>
    </row>
    <row r="62" spans="2:7" ht="15">
      <c r="B62" s="2" t="s">
        <v>42</v>
      </c>
      <c r="C62" s="3" t="s">
        <v>50</v>
      </c>
      <c r="D62" s="4" t="s">
        <v>8</v>
      </c>
      <c r="E62" s="8"/>
      <c r="F62" s="9">
        <v>2</v>
      </c>
      <c r="G62" s="12">
        <f t="shared" si="3"/>
        <v>0</v>
      </c>
    </row>
    <row r="63" spans="2:7" ht="15">
      <c r="B63" s="2" t="s">
        <v>55</v>
      </c>
      <c r="C63" s="3" t="s">
        <v>28</v>
      </c>
      <c r="D63" s="4" t="s">
        <v>6</v>
      </c>
      <c r="E63" s="8"/>
      <c r="F63" s="9">
        <v>1934</v>
      </c>
      <c r="G63" s="12">
        <f t="shared" si="3"/>
        <v>0</v>
      </c>
    </row>
    <row r="64" spans="2:7" ht="15">
      <c r="B64" s="2" t="s">
        <v>31</v>
      </c>
      <c r="C64" s="3" t="s">
        <v>32</v>
      </c>
      <c r="D64" s="4" t="s">
        <v>6</v>
      </c>
      <c r="E64" s="8"/>
      <c r="F64" s="9">
        <v>3</v>
      </c>
      <c r="G64" s="12">
        <f t="shared" si="3"/>
        <v>0</v>
      </c>
    </row>
    <row r="65" spans="2:7" ht="15">
      <c r="B65" s="2" t="s">
        <v>91</v>
      </c>
      <c r="C65" s="3" t="s">
        <v>95</v>
      </c>
      <c r="D65" s="4" t="s">
        <v>99</v>
      </c>
      <c r="E65" s="8"/>
      <c r="F65" s="9">
        <v>22</v>
      </c>
      <c r="G65" s="12">
        <f t="shared" si="3"/>
        <v>0</v>
      </c>
    </row>
    <row r="66" spans="2:7" ht="15">
      <c r="B66" s="2" t="s">
        <v>94</v>
      </c>
      <c r="C66" s="3" t="s">
        <v>96</v>
      </c>
      <c r="D66" s="4" t="s">
        <v>99</v>
      </c>
      <c r="E66" s="8"/>
      <c r="F66" s="9">
        <v>5</v>
      </c>
      <c r="G66" s="12">
        <f t="shared" si="3"/>
        <v>0</v>
      </c>
    </row>
    <row r="67" spans="2:7" ht="15">
      <c r="B67" s="2" t="s">
        <v>93</v>
      </c>
      <c r="C67" s="3" t="s">
        <v>97</v>
      </c>
      <c r="D67" s="4" t="s">
        <v>99</v>
      </c>
      <c r="E67" s="8"/>
      <c r="F67" s="9">
        <v>1</v>
      </c>
      <c r="G67" s="12">
        <f t="shared" si="3"/>
        <v>0</v>
      </c>
    </row>
    <row r="68" spans="2:7" ht="15.75" thickBot="1">
      <c r="B68" s="5" t="s">
        <v>92</v>
      </c>
      <c r="C68" s="6" t="s">
        <v>98</v>
      </c>
      <c r="D68" s="7" t="s">
        <v>99</v>
      </c>
      <c r="E68" s="57"/>
      <c r="F68" s="58">
        <v>13</v>
      </c>
      <c r="G68" s="13">
        <f t="shared" si="3"/>
        <v>0</v>
      </c>
    </row>
    <row r="69" spans="2:7" ht="17.25" thickBot="1">
      <c r="B69" s="193" t="s">
        <v>182</v>
      </c>
      <c r="C69" s="194"/>
      <c r="D69" s="194"/>
      <c r="E69" s="194"/>
      <c r="F69" s="194"/>
      <c r="G69" s="129">
        <f>SUM(G51:G68)</f>
        <v>0</v>
      </c>
    </row>
    <row r="70" ht="15.75" thickBot="1"/>
    <row r="71" spans="2:7" s="21" customFormat="1" ht="16.5" customHeight="1" thickBot="1">
      <c r="B71" s="185" t="s">
        <v>70</v>
      </c>
      <c r="C71" s="186"/>
      <c r="D71" s="186"/>
      <c r="E71" s="186"/>
      <c r="F71" s="186"/>
      <c r="G71" s="187"/>
    </row>
    <row r="72" spans="2:7" s="21" customFormat="1" ht="33.75" thickBot="1">
      <c r="B72" s="80" t="s">
        <v>11</v>
      </c>
      <c r="C72" s="81" t="s">
        <v>0</v>
      </c>
      <c r="D72" s="81" t="s">
        <v>1</v>
      </c>
      <c r="E72" s="82" t="s">
        <v>2</v>
      </c>
      <c r="F72" s="81" t="s">
        <v>47</v>
      </c>
      <c r="G72" s="83" t="s">
        <v>10</v>
      </c>
    </row>
    <row r="73" spans="2:7" s="21" customFormat="1" ht="16.5">
      <c r="B73" s="76" t="s">
        <v>137</v>
      </c>
      <c r="C73" s="77" t="s">
        <v>111</v>
      </c>
      <c r="D73" s="78" t="s">
        <v>8</v>
      </c>
      <c r="E73" s="79"/>
      <c r="F73" s="136">
        <v>12</v>
      </c>
      <c r="G73" s="137">
        <f aca="true" t="shared" si="4" ref="G73:G88">E73*F73</f>
        <v>0</v>
      </c>
    </row>
    <row r="74" spans="2:7" s="21" customFormat="1" ht="16.5">
      <c r="B74" s="63" t="s">
        <v>138</v>
      </c>
      <c r="C74" s="38" t="s">
        <v>112</v>
      </c>
      <c r="D74" s="43" t="s">
        <v>8</v>
      </c>
      <c r="E74" s="44"/>
      <c r="F74" s="131">
        <v>14</v>
      </c>
      <c r="G74" s="132">
        <f t="shared" si="4"/>
        <v>0</v>
      </c>
    </row>
    <row r="75" spans="2:7" s="21" customFormat="1" ht="16.5">
      <c r="B75" s="63" t="s">
        <v>139</v>
      </c>
      <c r="C75" s="38" t="s">
        <v>87</v>
      </c>
      <c r="D75" s="43" t="s">
        <v>8</v>
      </c>
      <c r="E75" s="44"/>
      <c r="F75" s="131">
        <v>21</v>
      </c>
      <c r="G75" s="132">
        <f t="shared" si="4"/>
        <v>0</v>
      </c>
    </row>
    <row r="76" spans="2:7" s="21" customFormat="1" ht="16.5">
      <c r="B76" s="63" t="s">
        <v>140</v>
      </c>
      <c r="C76" s="38" t="s">
        <v>88</v>
      </c>
      <c r="D76" s="43" t="s">
        <v>8</v>
      </c>
      <c r="E76" s="44"/>
      <c r="F76" s="131">
        <v>1</v>
      </c>
      <c r="G76" s="132">
        <f t="shared" si="4"/>
        <v>0</v>
      </c>
    </row>
    <row r="77" spans="2:7" s="21" customFormat="1" ht="16.5">
      <c r="B77" s="63" t="s">
        <v>141</v>
      </c>
      <c r="C77" s="98" t="s">
        <v>172</v>
      </c>
      <c r="D77" s="53" t="s">
        <v>7</v>
      </c>
      <c r="E77" s="99"/>
      <c r="F77" s="133">
        <v>792.0463777777778</v>
      </c>
      <c r="G77" s="132">
        <f t="shared" si="4"/>
        <v>0</v>
      </c>
    </row>
    <row r="78" spans="2:7" s="21" customFormat="1" ht="16.5">
      <c r="B78" s="63" t="s">
        <v>142</v>
      </c>
      <c r="C78" s="98" t="s">
        <v>173</v>
      </c>
      <c r="D78" s="53" t="s">
        <v>7</v>
      </c>
      <c r="E78" s="99"/>
      <c r="F78" s="133">
        <v>837.2586333333334</v>
      </c>
      <c r="G78" s="132">
        <f t="shared" si="4"/>
        <v>0</v>
      </c>
    </row>
    <row r="79" spans="2:7" s="21" customFormat="1" ht="16.5">
      <c r="B79" s="63" t="s">
        <v>143</v>
      </c>
      <c r="C79" s="38" t="s">
        <v>177</v>
      </c>
      <c r="D79" s="53"/>
      <c r="E79" s="44"/>
      <c r="F79" s="131"/>
      <c r="G79" s="132">
        <f t="shared" si="4"/>
        <v>0</v>
      </c>
    </row>
    <row r="80" spans="2:7" s="21" customFormat="1" ht="16.5">
      <c r="B80" s="63" t="s">
        <v>144</v>
      </c>
      <c r="C80" s="38" t="s">
        <v>177</v>
      </c>
      <c r="D80" s="43"/>
      <c r="E80" s="44"/>
      <c r="F80" s="131"/>
      <c r="G80" s="132">
        <f t="shared" si="4"/>
        <v>0</v>
      </c>
    </row>
    <row r="81" spans="2:7" s="21" customFormat="1" ht="16.5">
      <c r="B81" s="63" t="s">
        <v>145</v>
      </c>
      <c r="C81" s="38" t="s">
        <v>174</v>
      </c>
      <c r="D81" s="43" t="s">
        <v>7</v>
      </c>
      <c r="E81" s="44"/>
      <c r="F81" s="131">
        <v>502.7708</v>
      </c>
      <c r="G81" s="132">
        <f t="shared" si="4"/>
        <v>0</v>
      </c>
    </row>
    <row r="82" spans="2:7" s="21" customFormat="1" ht="16.5">
      <c r="B82" s="63" t="s">
        <v>146</v>
      </c>
      <c r="C82" s="38" t="s">
        <v>175</v>
      </c>
      <c r="D82" s="43" t="s">
        <v>7</v>
      </c>
      <c r="E82" s="44"/>
      <c r="F82" s="131">
        <v>332.3226777777778</v>
      </c>
      <c r="G82" s="132">
        <f t="shared" si="4"/>
        <v>0</v>
      </c>
    </row>
    <row r="83" spans="2:7" s="21" customFormat="1" ht="16.5">
      <c r="B83" s="63" t="s">
        <v>147</v>
      </c>
      <c r="C83" s="38" t="s">
        <v>176</v>
      </c>
      <c r="D83" s="43" t="s">
        <v>7</v>
      </c>
      <c r="E83" s="44"/>
      <c r="F83" s="131">
        <v>448.81</v>
      </c>
      <c r="G83" s="132">
        <f t="shared" si="4"/>
        <v>0</v>
      </c>
    </row>
    <row r="84" spans="2:7" s="21" customFormat="1" ht="16.5">
      <c r="B84" s="63" t="s">
        <v>148</v>
      </c>
      <c r="C84" s="38" t="s">
        <v>120</v>
      </c>
      <c r="D84" s="43" t="s">
        <v>113</v>
      </c>
      <c r="E84" s="44"/>
      <c r="F84" s="131">
        <v>448.81</v>
      </c>
      <c r="G84" s="132">
        <f t="shared" si="4"/>
        <v>0</v>
      </c>
    </row>
    <row r="85" spans="2:7" s="21" customFormat="1" ht="16.5">
      <c r="B85" s="63" t="s">
        <v>149</v>
      </c>
      <c r="C85" s="45" t="s">
        <v>123</v>
      </c>
      <c r="D85" s="43" t="s">
        <v>113</v>
      </c>
      <c r="E85" s="47"/>
      <c r="F85" s="131">
        <v>326.12</v>
      </c>
      <c r="G85" s="132">
        <f t="shared" si="4"/>
        <v>0</v>
      </c>
    </row>
    <row r="86" spans="2:7" s="21" customFormat="1" ht="16.5">
      <c r="B86" s="63" t="s">
        <v>150</v>
      </c>
      <c r="C86" s="45" t="s">
        <v>89</v>
      </c>
      <c r="D86" s="46" t="s">
        <v>6</v>
      </c>
      <c r="E86" s="47"/>
      <c r="F86" s="131">
        <v>194.168</v>
      </c>
      <c r="G86" s="132">
        <f t="shared" si="4"/>
        <v>0</v>
      </c>
    </row>
    <row r="87" spans="2:7" s="21" customFormat="1" ht="16.5">
      <c r="B87" s="63" t="s">
        <v>151</v>
      </c>
      <c r="C87" s="54" t="s">
        <v>114</v>
      </c>
      <c r="D87" s="53" t="s">
        <v>8</v>
      </c>
      <c r="E87" s="62"/>
      <c r="F87" s="131">
        <v>2</v>
      </c>
      <c r="G87" s="132">
        <f t="shared" si="4"/>
        <v>0</v>
      </c>
    </row>
    <row r="88" spans="2:7" s="21" customFormat="1" ht="17.25" thickBot="1">
      <c r="B88" s="63" t="s">
        <v>152</v>
      </c>
      <c r="C88" s="45" t="s">
        <v>103</v>
      </c>
      <c r="D88" s="43" t="s">
        <v>8</v>
      </c>
      <c r="E88" s="47"/>
      <c r="F88" s="134">
        <v>1</v>
      </c>
      <c r="G88" s="135">
        <f t="shared" si="4"/>
        <v>0</v>
      </c>
    </row>
    <row r="89" spans="2:7" s="21" customFormat="1" ht="17.25" thickBot="1">
      <c r="B89" s="193" t="s">
        <v>183</v>
      </c>
      <c r="C89" s="194"/>
      <c r="D89" s="194"/>
      <c r="E89" s="194"/>
      <c r="F89" s="194"/>
      <c r="G89" s="129">
        <f>SUM(G73:G88)</f>
        <v>0</v>
      </c>
    </row>
    <row r="90" spans="2:8" s="21" customFormat="1" ht="17.25" thickBot="1">
      <c r="B90" s="22"/>
      <c r="C90" s="22"/>
      <c r="F90" s="22"/>
      <c r="G90" s="22"/>
      <c r="H90" s="21" t="s">
        <v>110</v>
      </c>
    </row>
    <row r="91" spans="2:7" s="21" customFormat="1" ht="17.25" thickBot="1">
      <c r="B91" s="199" t="s">
        <v>71</v>
      </c>
      <c r="C91" s="200"/>
      <c r="D91" s="200"/>
      <c r="E91" s="200"/>
      <c r="F91" s="201"/>
      <c r="G91" s="202"/>
    </row>
    <row r="92" spans="2:7" s="21" customFormat="1" ht="33.75" thickBot="1">
      <c r="B92" s="80" t="s">
        <v>11</v>
      </c>
      <c r="C92" s="81" t="s">
        <v>0</v>
      </c>
      <c r="D92" s="81" t="s">
        <v>1</v>
      </c>
      <c r="E92" s="82" t="s">
        <v>2</v>
      </c>
      <c r="F92" s="81" t="s">
        <v>47</v>
      </c>
      <c r="G92" s="83" t="s">
        <v>10</v>
      </c>
    </row>
    <row r="93" spans="2:7" s="21" customFormat="1" ht="16.5">
      <c r="B93" s="64" t="s">
        <v>119</v>
      </c>
      <c r="C93" s="34" t="s">
        <v>85</v>
      </c>
      <c r="D93" s="65" t="s">
        <v>8</v>
      </c>
      <c r="E93" s="66"/>
      <c r="F93" s="67">
        <v>790</v>
      </c>
      <c r="G93" s="138">
        <f aca="true" t="shared" si="5" ref="G93:G111">E93*F93</f>
        <v>0</v>
      </c>
    </row>
    <row r="94" spans="2:7" s="21" customFormat="1" ht="17.25" thickBot="1">
      <c r="B94" s="68"/>
      <c r="C94" s="6" t="s">
        <v>86</v>
      </c>
      <c r="D94" s="69" t="s">
        <v>8</v>
      </c>
      <c r="E94" s="70"/>
      <c r="F94" s="71">
        <v>190</v>
      </c>
      <c r="G94" s="135">
        <f t="shared" si="5"/>
        <v>0</v>
      </c>
    </row>
    <row r="95" spans="2:7" s="21" customFormat="1" ht="17.25" thickBot="1">
      <c r="B95" s="193" t="s">
        <v>184</v>
      </c>
      <c r="C95" s="194"/>
      <c r="D95" s="194"/>
      <c r="E95" s="194"/>
      <c r="F95" s="194"/>
      <c r="G95" s="129">
        <f>SUM(G93:G94)</f>
        <v>0</v>
      </c>
    </row>
    <row r="96" spans="2:7" s="21" customFormat="1" ht="16.5">
      <c r="B96" s="109" t="s">
        <v>19</v>
      </c>
      <c r="C96" s="38" t="s">
        <v>171</v>
      </c>
      <c r="D96" s="110" t="s">
        <v>8</v>
      </c>
      <c r="E96" s="111"/>
      <c r="F96" s="112">
        <v>1</v>
      </c>
      <c r="G96" s="137">
        <f t="shared" si="5"/>
        <v>0</v>
      </c>
    </row>
    <row r="97" spans="2:7" s="21" customFormat="1" ht="16.5">
      <c r="B97" s="39"/>
      <c r="C97" s="38" t="s">
        <v>72</v>
      </c>
      <c r="D97" s="40" t="s">
        <v>8</v>
      </c>
      <c r="E97" s="41"/>
      <c r="F97" s="42">
        <v>4</v>
      </c>
      <c r="G97" s="132">
        <f t="shared" si="5"/>
        <v>0</v>
      </c>
    </row>
    <row r="98" spans="2:7" s="21" customFormat="1" ht="16.5">
      <c r="B98" s="39"/>
      <c r="C98" s="38" t="s">
        <v>73</v>
      </c>
      <c r="D98" s="40" t="s">
        <v>8</v>
      </c>
      <c r="E98" s="41"/>
      <c r="F98" s="42">
        <v>4</v>
      </c>
      <c r="G98" s="132">
        <f t="shared" si="5"/>
        <v>0</v>
      </c>
    </row>
    <row r="99" spans="2:7" s="21" customFormat="1" ht="16.5">
      <c r="B99" s="39"/>
      <c r="C99" s="38" t="s">
        <v>74</v>
      </c>
      <c r="D99" s="40" t="s">
        <v>8</v>
      </c>
      <c r="E99" s="41"/>
      <c r="F99" s="42">
        <v>8</v>
      </c>
      <c r="G99" s="132">
        <f t="shared" si="5"/>
        <v>0</v>
      </c>
    </row>
    <row r="100" spans="2:7" s="21" customFormat="1" ht="16.5">
      <c r="B100" s="39"/>
      <c r="C100" s="38" t="s">
        <v>75</v>
      </c>
      <c r="D100" s="40" t="s">
        <v>8</v>
      </c>
      <c r="E100" s="41"/>
      <c r="F100" s="42">
        <v>9</v>
      </c>
      <c r="G100" s="132">
        <f t="shared" si="5"/>
        <v>0</v>
      </c>
    </row>
    <row r="101" spans="2:7" s="21" customFormat="1" ht="16.5">
      <c r="B101" s="39"/>
      <c r="C101" s="38" t="s">
        <v>76</v>
      </c>
      <c r="D101" s="40" t="s">
        <v>8</v>
      </c>
      <c r="E101" s="41"/>
      <c r="F101" s="42">
        <v>8</v>
      </c>
      <c r="G101" s="132">
        <f t="shared" si="5"/>
        <v>0</v>
      </c>
    </row>
    <row r="102" spans="2:7" s="21" customFormat="1" ht="16.5">
      <c r="B102" s="39"/>
      <c r="C102" s="38" t="s">
        <v>77</v>
      </c>
      <c r="D102" s="40" t="s">
        <v>8</v>
      </c>
      <c r="E102" s="41"/>
      <c r="F102" s="42">
        <v>10</v>
      </c>
      <c r="G102" s="132">
        <f t="shared" si="5"/>
        <v>0</v>
      </c>
    </row>
    <row r="103" spans="2:7" s="21" customFormat="1" ht="16.5">
      <c r="B103" s="39"/>
      <c r="C103" s="38" t="s">
        <v>78</v>
      </c>
      <c r="D103" s="40" t="s">
        <v>8</v>
      </c>
      <c r="E103" s="41"/>
      <c r="F103" s="42">
        <v>30</v>
      </c>
      <c r="G103" s="132">
        <f t="shared" si="5"/>
        <v>0</v>
      </c>
    </row>
    <row r="104" spans="2:7" ht="15">
      <c r="B104" s="39"/>
      <c r="C104" s="38" t="s">
        <v>79</v>
      </c>
      <c r="D104" s="4" t="s">
        <v>8</v>
      </c>
      <c r="E104" s="25"/>
      <c r="F104" s="42">
        <v>23</v>
      </c>
      <c r="G104" s="132">
        <f t="shared" si="5"/>
        <v>0</v>
      </c>
    </row>
    <row r="105" spans="2:7" ht="15">
      <c r="B105" s="39"/>
      <c r="C105" s="38" t="s">
        <v>80</v>
      </c>
      <c r="D105" s="4" t="s">
        <v>8</v>
      </c>
      <c r="E105" s="25"/>
      <c r="F105" s="42">
        <v>4</v>
      </c>
      <c r="G105" s="132">
        <f t="shared" si="5"/>
        <v>0</v>
      </c>
    </row>
    <row r="106" spans="2:7" ht="15">
      <c r="B106" s="39"/>
      <c r="C106" s="38" t="s">
        <v>81</v>
      </c>
      <c r="D106" s="4" t="s">
        <v>8</v>
      </c>
      <c r="E106" s="23"/>
      <c r="F106" s="42">
        <v>97</v>
      </c>
      <c r="G106" s="132">
        <f t="shared" si="5"/>
        <v>0</v>
      </c>
    </row>
    <row r="107" spans="2:7" ht="15">
      <c r="B107" s="39"/>
      <c r="C107" s="38" t="s">
        <v>81</v>
      </c>
      <c r="D107" s="4" t="s">
        <v>8</v>
      </c>
      <c r="E107" s="23"/>
      <c r="F107" s="42">
        <v>95</v>
      </c>
      <c r="G107" s="132">
        <f t="shared" si="5"/>
        <v>0</v>
      </c>
    </row>
    <row r="108" spans="2:7" ht="15">
      <c r="B108" s="39"/>
      <c r="C108" s="38" t="s">
        <v>82</v>
      </c>
      <c r="D108" s="4" t="s">
        <v>8</v>
      </c>
      <c r="E108" s="23"/>
      <c r="F108" s="42">
        <v>840</v>
      </c>
      <c r="G108" s="132">
        <f t="shared" si="5"/>
        <v>0</v>
      </c>
    </row>
    <row r="109" spans="2:7" ht="15">
      <c r="B109" s="39"/>
      <c r="C109" s="38" t="s">
        <v>83</v>
      </c>
      <c r="D109" s="4" t="s">
        <v>8</v>
      </c>
      <c r="E109" s="23"/>
      <c r="F109" s="42">
        <v>4</v>
      </c>
      <c r="G109" s="132">
        <f t="shared" si="5"/>
        <v>0</v>
      </c>
    </row>
    <row r="110" spans="2:7" ht="15">
      <c r="B110" s="39"/>
      <c r="C110" s="38" t="s">
        <v>83</v>
      </c>
      <c r="D110" s="4" t="s">
        <v>8</v>
      </c>
      <c r="E110" s="23"/>
      <c r="F110" s="42">
        <v>1</v>
      </c>
      <c r="G110" s="132">
        <f t="shared" si="5"/>
        <v>0</v>
      </c>
    </row>
    <row r="111" spans="2:7" ht="15">
      <c r="B111" s="39"/>
      <c r="C111" s="38" t="s">
        <v>84</v>
      </c>
      <c r="D111" s="4" t="s">
        <v>8</v>
      </c>
      <c r="E111" s="23"/>
      <c r="F111" s="42">
        <v>60</v>
      </c>
      <c r="G111" s="132">
        <f t="shared" si="5"/>
        <v>0</v>
      </c>
    </row>
    <row r="112" spans="2:7" ht="15.75" thickBot="1">
      <c r="B112" s="5"/>
      <c r="C112" s="38" t="s">
        <v>90</v>
      </c>
      <c r="D112" s="7"/>
      <c r="E112" s="7"/>
      <c r="F112" s="42"/>
      <c r="G112" s="13"/>
    </row>
    <row r="113" spans="2:7" s="21" customFormat="1" ht="17.25" thickBot="1">
      <c r="B113" s="193" t="s">
        <v>185</v>
      </c>
      <c r="C113" s="194"/>
      <c r="D113" s="194"/>
      <c r="E113" s="194"/>
      <c r="F113" s="194"/>
      <c r="G113" s="129">
        <f>SUM(G96:G112)</f>
        <v>0</v>
      </c>
    </row>
    <row r="65515" ht="16.5">
      <c r="B65515" s="24"/>
    </row>
  </sheetData>
  <sheetProtection/>
  <mergeCells count="12">
    <mergeCell ref="A1:G1"/>
    <mergeCell ref="A41:G41"/>
    <mergeCell ref="A39:F39"/>
    <mergeCell ref="A45:F45"/>
    <mergeCell ref="A47:F47"/>
    <mergeCell ref="B91:G91"/>
    <mergeCell ref="B49:G49"/>
    <mergeCell ref="B71:G71"/>
    <mergeCell ref="B69:F69"/>
    <mergeCell ref="B89:F89"/>
    <mergeCell ref="B95:F95"/>
    <mergeCell ref="B113:F113"/>
  </mergeCells>
  <printOptions horizontalCentered="1"/>
  <pageMargins left="0.5" right="0.25" top="1.3" bottom="1" header="0.5" footer="0.5"/>
  <pageSetup fitToHeight="11" horizontalDpi="600" verticalDpi="600" orientation="landscape" scale="58" r:id="rId1"/>
  <headerFooter alignWithMargins="0">
    <oddHeader>&amp;C&amp;"Arial,Bold"&amp;11City of Miami Project B-30624
Overtown Greenway Phase II 
Bid Form</oddHeader>
  </headerFooter>
  <rowBreaks count="2" manualBreakCount="2">
    <brk id="48" max="6" man="1"/>
    <brk id="89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3:O34"/>
  <sheetViews>
    <sheetView zoomScalePageLayoutView="0" workbookViewId="0" topLeftCell="A1">
      <selection activeCell="O19" sqref="O19"/>
    </sheetView>
  </sheetViews>
  <sheetFormatPr defaultColWidth="9.140625" defaultRowHeight="12.75"/>
  <cols>
    <col min="2" max="2" width="11.7109375" style="0" customWidth="1"/>
  </cols>
  <sheetData>
    <row r="3" spans="2:4" ht="12.75">
      <c r="B3">
        <v>8054.7458</v>
      </c>
      <c r="D3">
        <v>661.7959</v>
      </c>
    </row>
    <row r="4" spans="2:5" ht="12.75">
      <c r="B4">
        <v>1755.1986</v>
      </c>
      <c r="D4" s="32">
        <v>73.53</v>
      </c>
      <c r="E4" t="s">
        <v>102</v>
      </c>
    </row>
    <row r="5" ht="12.75">
      <c r="B5">
        <v>269.5412</v>
      </c>
    </row>
    <row r="6" ht="12.75">
      <c r="B6">
        <f>SUM(B3:B5)</f>
        <v>10079.4856</v>
      </c>
    </row>
    <row r="7" spans="2:7" ht="12.75">
      <c r="B7" s="32">
        <v>1119.94</v>
      </c>
      <c r="C7" t="s">
        <v>102</v>
      </c>
      <c r="G7">
        <v>611.94</v>
      </c>
    </row>
    <row r="8" ht="12.75">
      <c r="G8">
        <v>79.329522222</v>
      </c>
    </row>
    <row r="9" ht="12.75">
      <c r="G9">
        <f>SUM(G7:G8)</f>
        <v>691.2695222220001</v>
      </c>
    </row>
    <row r="10" ht="12.75">
      <c r="G10">
        <v>291.9147</v>
      </c>
    </row>
    <row r="11" spans="3:7" ht="12.75">
      <c r="C11">
        <v>4278.6675</v>
      </c>
      <c r="G11">
        <v>1007.2998</v>
      </c>
    </row>
    <row r="12" spans="3:15" ht="12.75">
      <c r="C12">
        <v>314.2708</v>
      </c>
      <c r="G12">
        <v>174.467</v>
      </c>
      <c r="O12">
        <v>358.5</v>
      </c>
    </row>
    <row r="13" spans="3:15" ht="12.75">
      <c r="C13">
        <v>338.8373</v>
      </c>
      <c r="G13">
        <v>1216.1431</v>
      </c>
      <c r="O13">
        <v>68.7</v>
      </c>
    </row>
    <row r="14" spans="7:15" ht="12.75">
      <c r="G14">
        <f>SUM(G10:G13)</f>
        <v>2689.8246</v>
      </c>
      <c r="O14">
        <v>31</v>
      </c>
    </row>
    <row r="15" spans="7:15" ht="12.75">
      <c r="G15" s="32">
        <v>298.8694</v>
      </c>
      <c r="H15" t="s">
        <v>102</v>
      </c>
      <c r="O15">
        <v>30</v>
      </c>
    </row>
    <row r="16" ht="12.75">
      <c r="O16">
        <v>41.4</v>
      </c>
    </row>
    <row r="17" ht="12.75">
      <c r="O17">
        <v>41.79</v>
      </c>
    </row>
    <row r="18" spans="2:15" ht="12.75">
      <c r="B18">
        <v>713.9657</v>
      </c>
      <c r="O18">
        <v>252.67</v>
      </c>
    </row>
    <row r="19" spans="2:15" ht="12.75">
      <c r="B19">
        <v>2537.8312</v>
      </c>
      <c r="O19">
        <f>SUM(O12:O18)</f>
        <v>824.06</v>
      </c>
    </row>
    <row r="20" ht="12.75">
      <c r="B20">
        <f>SUM(B18:B19)</f>
        <v>3251.7969000000003</v>
      </c>
    </row>
    <row r="21" spans="2:8" ht="12.75">
      <c r="B21" s="32">
        <v>361.3107</v>
      </c>
      <c r="C21" t="s">
        <v>102</v>
      </c>
      <c r="H21">
        <v>87.58</v>
      </c>
    </row>
    <row r="22" spans="2:8" ht="12.75">
      <c r="B22">
        <v>611.94</v>
      </c>
      <c r="H22">
        <v>106.56</v>
      </c>
    </row>
    <row r="23" ht="12.75">
      <c r="H23">
        <f>H21+H22</f>
        <v>194.14</v>
      </c>
    </row>
    <row r="27" ht="12.75">
      <c r="E27">
        <v>611.94</v>
      </c>
    </row>
    <row r="28" spans="2:5" ht="12.75">
      <c r="B28">
        <f>B22+B21</f>
        <v>973.2507</v>
      </c>
      <c r="E28">
        <v>753.4</v>
      </c>
    </row>
    <row r="29" spans="5:9" ht="12.75">
      <c r="E29">
        <f>SUM(E27:E28)</f>
        <v>1365.3400000000001</v>
      </c>
      <c r="I29">
        <v>713</v>
      </c>
    </row>
    <row r="30" spans="9:12" ht="12.75">
      <c r="I30">
        <v>16606</v>
      </c>
      <c r="L30">
        <v>4300.0681</v>
      </c>
    </row>
    <row r="31" spans="9:12" ht="12.75">
      <c r="I31">
        <f>SUM(I29:I30)</f>
        <v>17319</v>
      </c>
      <c r="L31">
        <v>328.61</v>
      </c>
    </row>
    <row r="32" ht="12.75">
      <c r="L32">
        <v>1866.6584</v>
      </c>
    </row>
    <row r="33" ht="12.75">
      <c r="L33">
        <v>1257.0308</v>
      </c>
    </row>
    <row r="34" ht="12.75">
      <c r="L34">
        <f>SUM(L30:L33)</f>
        <v>7752.3673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T37"/>
  <sheetViews>
    <sheetView zoomScalePageLayoutView="0" workbookViewId="0" topLeftCell="A1">
      <selection activeCell="O29" sqref="O29"/>
    </sheetView>
  </sheetViews>
  <sheetFormatPr defaultColWidth="9.140625" defaultRowHeight="12.75"/>
  <cols>
    <col min="2" max="2" width="10.57421875" style="0" customWidth="1"/>
    <col min="5" max="5" width="19.00390625" style="0" customWidth="1"/>
    <col min="12" max="12" width="13.7109375" style="0" customWidth="1"/>
    <col min="15" max="15" width="19.28125" style="0" customWidth="1"/>
    <col min="16" max="16" width="19.57421875" style="0" customWidth="1"/>
    <col min="19" max="19" width="20.57421875" style="0" customWidth="1"/>
  </cols>
  <sheetData>
    <row r="4" spans="6:7" ht="12.75">
      <c r="F4">
        <v>13767.28</v>
      </c>
      <c r="G4">
        <v>545.0148</v>
      </c>
    </row>
    <row r="5" spans="7:19" ht="12.75">
      <c r="G5">
        <f>F4-G4</f>
        <v>13222.2652</v>
      </c>
      <c r="S5" s="205" t="s">
        <v>163</v>
      </c>
    </row>
    <row r="6" ht="12.75" customHeight="1" hidden="1">
      <c r="S6" s="205"/>
    </row>
    <row r="7" spans="1:19" ht="30" customHeight="1">
      <c r="A7" s="205" t="s">
        <v>156</v>
      </c>
      <c r="B7" s="205"/>
      <c r="C7" s="205"/>
      <c r="D7" s="205"/>
      <c r="E7" s="205"/>
      <c r="F7" s="205"/>
      <c r="G7" s="205"/>
      <c r="L7" s="97" t="s">
        <v>157</v>
      </c>
      <c r="O7" s="97" t="s">
        <v>158</v>
      </c>
      <c r="P7" s="97" t="s">
        <v>159</v>
      </c>
      <c r="S7" s="205"/>
    </row>
    <row r="8" spans="3:19" ht="12.75">
      <c r="C8">
        <v>40</v>
      </c>
      <c r="E8" s="90">
        <v>271.6169</v>
      </c>
      <c r="F8">
        <f>G5</f>
        <v>13222.2652</v>
      </c>
      <c r="G8">
        <v>2018.44</v>
      </c>
      <c r="L8" s="90">
        <v>209.895138</v>
      </c>
      <c r="O8">
        <v>4300.0689</v>
      </c>
      <c r="P8">
        <v>1515.5294</v>
      </c>
      <c r="S8" s="94">
        <v>2288.43</v>
      </c>
    </row>
    <row r="9" spans="3:19" ht="12.75">
      <c r="C9">
        <v>40</v>
      </c>
      <c r="E9" s="90">
        <v>250.5836</v>
      </c>
      <c r="F9">
        <v>3809.2008</v>
      </c>
      <c r="G9">
        <v>1232.2644</v>
      </c>
      <c r="L9" s="90">
        <v>1432.319216</v>
      </c>
      <c r="O9">
        <v>315.8529</v>
      </c>
      <c r="P9">
        <v>545.0148</v>
      </c>
      <c r="S9" s="94">
        <v>520.0779</v>
      </c>
    </row>
    <row r="10" spans="3:19" ht="12.75">
      <c r="C10">
        <v>40</v>
      </c>
      <c r="E10" s="90">
        <v>144.0584</v>
      </c>
      <c r="F10">
        <f>SUM(F8:F9)</f>
        <v>17031.466</v>
      </c>
      <c r="G10" s="88">
        <f>SUM(G8:G9)</f>
        <v>3250.7044</v>
      </c>
      <c r="L10" s="90">
        <v>550.539818</v>
      </c>
      <c r="O10">
        <v>353.1684</v>
      </c>
      <c r="P10">
        <v>2530.042</v>
      </c>
      <c r="S10">
        <v>661.7959</v>
      </c>
    </row>
    <row r="11" spans="3:19" ht="12.75">
      <c r="C11">
        <v>40</v>
      </c>
      <c r="E11" s="90">
        <v>144.6943</v>
      </c>
      <c r="F11">
        <v>9</v>
      </c>
      <c r="G11">
        <v>9</v>
      </c>
      <c r="L11" s="90">
        <v>11.585768</v>
      </c>
      <c r="O11">
        <v>1007.2998</v>
      </c>
      <c r="P11">
        <v>2537.8312</v>
      </c>
      <c r="S11">
        <f>SUM(S8:S10)</f>
        <v>3470.3037999999997</v>
      </c>
    </row>
    <row r="12" spans="3:19" ht="12.75">
      <c r="C12">
        <v>25.52</v>
      </c>
      <c r="E12" s="90">
        <v>245.4248</v>
      </c>
      <c r="F12" s="87">
        <f>F10/F11</f>
        <v>1892.3851111111112</v>
      </c>
      <c r="G12" s="87">
        <f>G10/G11</f>
        <v>361.1893777777778</v>
      </c>
      <c r="L12" s="90">
        <v>54.553663</v>
      </c>
      <c r="O12">
        <v>190.1827</v>
      </c>
      <c r="P12">
        <f>SUM(P8:P11)</f>
        <v>7128.4174</v>
      </c>
      <c r="S12">
        <v>9</v>
      </c>
    </row>
    <row r="13" spans="3:20" ht="12.75">
      <c r="C13">
        <v>807.15</v>
      </c>
      <c r="E13" s="90">
        <v>163.7669</v>
      </c>
      <c r="L13" s="90">
        <v>551.96028</v>
      </c>
      <c r="O13">
        <v>1040.1442</v>
      </c>
      <c r="P13" s="88">
        <v>9</v>
      </c>
      <c r="S13" s="87">
        <f>S11/S12</f>
        <v>385.5893111111111</v>
      </c>
      <c r="T13" s="89" t="s">
        <v>160</v>
      </c>
    </row>
    <row r="14" spans="3:20" ht="12.75">
      <c r="C14">
        <f>SUM(C8:C13)</f>
        <v>992.67</v>
      </c>
      <c r="E14" s="90">
        <f>SUM(E8:E13)</f>
        <v>1220.1449</v>
      </c>
      <c r="L14" s="90">
        <v>248.756277</v>
      </c>
      <c r="O14">
        <v>328.6108</v>
      </c>
      <c r="P14" s="87">
        <f>P12/P13</f>
        <v>792.0463777777778</v>
      </c>
      <c r="Q14" s="89" t="s">
        <v>102</v>
      </c>
      <c r="S14" s="96">
        <f>((110*1)*S13)/2000</f>
        <v>21.207412111111108</v>
      </c>
      <c r="T14" s="89" t="s">
        <v>165</v>
      </c>
    </row>
    <row r="15" spans="3:16" ht="12.75">
      <c r="C15">
        <v>9</v>
      </c>
      <c r="E15" s="90">
        <v>9</v>
      </c>
      <c r="G15" s="93">
        <f>C16+E16+F12+G12</f>
        <v>2499.442811111111</v>
      </c>
      <c r="H15" s="89" t="s">
        <v>102</v>
      </c>
      <c r="L15" s="90">
        <v>19.529012</v>
      </c>
      <c r="N15" s="88"/>
      <c r="O15" s="88">
        <f>SUM(O8:O14)</f>
        <v>7535.327700000001</v>
      </c>
      <c r="P15" s="88"/>
    </row>
    <row r="16" spans="3:19" ht="12.75">
      <c r="C16" s="87">
        <f>C14/C15</f>
        <v>110.29666666666667</v>
      </c>
      <c r="E16" s="91">
        <f>E14/E15</f>
        <v>135.57165555555557</v>
      </c>
      <c r="L16" s="90">
        <v>20.140835</v>
      </c>
      <c r="N16" s="88"/>
      <c r="O16" s="88">
        <v>9</v>
      </c>
      <c r="P16" s="88"/>
      <c r="S16" s="95" t="s">
        <v>164</v>
      </c>
    </row>
    <row r="17" spans="12:19" ht="12.75">
      <c r="L17" s="90">
        <v>57.211676</v>
      </c>
      <c r="N17" s="92" t="s">
        <v>102</v>
      </c>
      <c r="O17" s="87">
        <f>O15/O16</f>
        <v>837.2586333333334</v>
      </c>
      <c r="P17" s="88"/>
      <c r="S17">
        <v>5679.1758</v>
      </c>
    </row>
    <row r="18" spans="12:19" ht="12.75">
      <c r="L18" s="90">
        <v>282.286808</v>
      </c>
      <c r="S18">
        <v>17479.9189</v>
      </c>
    </row>
    <row r="19" spans="12:19" ht="12.75">
      <c r="L19" s="90">
        <v>4.356461</v>
      </c>
      <c r="S19">
        <v>807.8454</v>
      </c>
    </row>
    <row r="20" spans="1:19" ht="12.75">
      <c r="A20" s="206" t="s">
        <v>169</v>
      </c>
      <c r="B20" s="206"/>
      <c r="C20" s="87">
        <f>G15+L28</f>
        <v>3526.939640833333</v>
      </c>
      <c r="L20" s="90">
        <v>3.68477</v>
      </c>
      <c r="S20">
        <f>SUM(S17:S19)</f>
        <v>23966.9401</v>
      </c>
    </row>
    <row r="21" spans="12:19" ht="12.75">
      <c r="L21" s="90">
        <v>118.713955</v>
      </c>
      <c r="S21">
        <v>9</v>
      </c>
    </row>
    <row r="22" spans="12:20" ht="12.75">
      <c r="L22">
        <v>60.534975</v>
      </c>
      <c r="S22" s="87">
        <f>S20/S21</f>
        <v>2662.9933444444446</v>
      </c>
      <c r="T22" s="89" t="s">
        <v>160</v>
      </c>
    </row>
    <row r="23" spans="1:20" ht="12.75">
      <c r="A23" s="206" t="s">
        <v>166</v>
      </c>
      <c r="B23" s="206"/>
      <c r="C23" s="87">
        <f>G15+P14+E37</f>
        <v>4575.400799999999</v>
      </c>
      <c r="L23" s="90">
        <v>72.919935</v>
      </c>
      <c r="S23" s="96">
        <f>((110*2)*S22)/2000</f>
        <v>292.9292678888889</v>
      </c>
      <c r="T23" s="89" t="s">
        <v>165</v>
      </c>
    </row>
    <row r="24" ht="12.75">
      <c r="L24" s="90">
        <f>SUM(L8:L23)</f>
        <v>3698.9885869999994</v>
      </c>
    </row>
    <row r="25" ht="12.75">
      <c r="L25" s="90">
        <v>2.5</v>
      </c>
    </row>
    <row r="26" spans="12:19" ht="12.75">
      <c r="L26">
        <f>L24*L25</f>
        <v>9247.471467499998</v>
      </c>
      <c r="S26" s="95" t="s">
        <v>167</v>
      </c>
    </row>
    <row r="27" spans="12:19" ht="12.75">
      <c r="L27" s="90">
        <v>9</v>
      </c>
      <c r="M27" s="89"/>
      <c r="S27" s="87">
        <f>S22</f>
        <v>2662.9933444444446</v>
      </c>
    </row>
    <row r="28" spans="12:13" ht="12.75">
      <c r="L28" s="87">
        <f>L26/L27</f>
        <v>1027.496829722222</v>
      </c>
      <c r="M28" s="89" t="s">
        <v>102</v>
      </c>
    </row>
    <row r="31" spans="1:5" ht="12.75">
      <c r="A31" s="205" t="s">
        <v>161</v>
      </c>
      <c r="B31" s="205"/>
      <c r="C31" s="205" t="s">
        <v>162</v>
      </c>
      <c r="D31" s="205"/>
      <c r="E31" s="205" t="s">
        <v>168</v>
      </c>
    </row>
    <row r="32" spans="1:5" ht="12.75">
      <c r="A32" s="205"/>
      <c r="B32" s="205"/>
      <c r="C32" s="205"/>
      <c r="D32" s="205"/>
      <c r="E32" s="205"/>
    </row>
    <row r="33" spans="1:5" ht="12.75">
      <c r="A33" s="203">
        <v>4524.9372</v>
      </c>
      <c r="B33" s="203"/>
      <c r="C33" s="203">
        <v>2990.9041</v>
      </c>
      <c r="D33" s="203"/>
      <c r="E33">
        <v>4039.3632</v>
      </c>
    </row>
    <row r="34" spans="1:5" ht="12.75">
      <c r="A34" s="203">
        <v>9</v>
      </c>
      <c r="B34" s="203"/>
      <c r="C34" s="203">
        <v>9</v>
      </c>
      <c r="D34" s="203"/>
      <c r="E34">
        <v>9</v>
      </c>
    </row>
    <row r="35" spans="1:6" ht="12.75">
      <c r="A35" s="204">
        <f>A33/A34</f>
        <v>502.7708</v>
      </c>
      <c r="B35" s="204"/>
      <c r="C35" s="204">
        <f>C33/C34</f>
        <v>332.3226777777778</v>
      </c>
      <c r="D35" s="204"/>
      <c r="E35" s="204">
        <f>E33/E34</f>
        <v>448.8181333333333</v>
      </c>
      <c r="F35" s="204"/>
    </row>
    <row r="37" ht="12.75">
      <c r="E37">
        <f>A35+C35+E35</f>
        <v>1283.9116111111111</v>
      </c>
    </row>
  </sheetData>
  <sheetProtection/>
  <mergeCells count="14">
    <mergeCell ref="A31:B32"/>
    <mergeCell ref="A33:B33"/>
    <mergeCell ref="C33:D33"/>
    <mergeCell ref="C31:D32"/>
    <mergeCell ref="A34:B34"/>
    <mergeCell ref="C34:D34"/>
    <mergeCell ref="C35:D35"/>
    <mergeCell ref="A35:B35"/>
    <mergeCell ref="S5:S7"/>
    <mergeCell ref="A23:B23"/>
    <mergeCell ref="E31:E32"/>
    <mergeCell ref="E35:F35"/>
    <mergeCell ref="A20:B20"/>
    <mergeCell ref="A7:G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H. J. Ross Associates,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 Ross Associates, Inc.</dc:creator>
  <cp:keywords/>
  <dc:description/>
  <cp:lastModifiedBy>Rolle, Anthony</cp:lastModifiedBy>
  <cp:lastPrinted>2018-04-23T14:41:45Z</cp:lastPrinted>
  <dcterms:created xsi:type="dcterms:W3CDTF">2004-07-16T17:19:55Z</dcterms:created>
  <dcterms:modified xsi:type="dcterms:W3CDTF">2018-04-23T17:30:33Z</dcterms:modified>
  <cp:category/>
  <cp:version/>
  <cp:contentType/>
  <cp:contentStatus/>
</cp:coreProperties>
</file>